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6380" windowHeight="8190" tabRatio="500" firstSheet="1" activeTab="2"/>
  </bookViews>
  <sheets>
    <sheet name="INDICADORES" sheetId="1" r:id="rId1"/>
    <sheet name="MONITORAMENTO" sheetId="2" r:id="rId2"/>
    <sheet name="RESUMO INDICADORES" sheetId="3" r:id="rId3"/>
    <sheet name="SATISFAÇÃO DO USUÁRIO" sheetId="4" r:id="rId4"/>
    <sheet name="GOVERNANÇA DE TIC" sheetId="5" r:id="rId5"/>
    <sheet name="SILGPD" sheetId="6" r:id="rId6"/>
    <sheet name="AUTOMAÇÃO ATEND" sheetId="7" r:id="rId7"/>
    <sheet name="INFRA" sheetId="8" r:id="rId8"/>
    <sheet name="REDE" sheetId="9" r:id="rId9"/>
    <sheet name="SISTEMAS" sheetId="10" r:id="rId10"/>
  </sheets>
  <definedNames>
    <definedName name="_xlnm._FilterDatabase" localSheetId="1" hidden="1">MONITORAMENTO!$A$2:$X$104</definedName>
    <definedName name="Z_B41A51E8_5FFC_4D2B_9D09_D3AD7B757888_.wvu.FilterData" localSheetId="1">MONITORAMENTO!$A$2:$X$104</definedName>
  </definedNames>
  <calcPr calcId="124519" iterateDelta="1E-4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R8" i="10"/>
  <c r="Q8"/>
  <c r="P8"/>
  <c r="O8"/>
  <c r="N8"/>
  <c r="M8"/>
  <c r="L8"/>
  <c r="K8"/>
  <c r="J8"/>
  <c r="I8"/>
  <c r="H8"/>
  <c r="G8"/>
  <c r="F8"/>
  <c r="H7" i="3" s="1"/>
  <c r="E8" i="10"/>
  <c r="D8"/>
  <c r="C8"/>
  <c r="B8"/>
  <c r="R7"/>
  <c r="Q7"/>
  <c r="P7"/>
  <c r="O7"/>
  <c r="N7"/>
  <c r="M7"/>
  <c r="L7"/>
  <c r="K7"/>
  <c r="J7"/>
  <c r="I7"/>
  <c r="H7"/>
  <c r="G7"/>
  <c r="F7"/>
  <c r="E7"/>
  <c r="D7"/>
  <c r="C7"/>
  <c r="B7"/>
  <c r="R6"/>
  <c r="Q6"/>
  <c r="P6"/>
  <c r="O6"/>
  <c r="N6"/>
  <c r="M6"/>
  <c r="L6"/>
  <c r="K6"/>
  <c r="J6"/>
  <c r="I6"/>
  <c r="H6"/>
  <c r="G6"/>
  <c r="F6"/>
  <c r="E6"/>
  <c r="D6"/>
  <c r="H5" i="3" s="1"/>
  <c r="C6" i="10"/>
  <c r="B6"/>
  <c r="R5"/>
  <c r="Q5"/>
  <c r="P5"/>
  <c r="O5"/>
  <c r="N5"/>
  <c r="M5"/>
  <c r="L5"/>
  <c r="K5"/>
  <c r="J5"/>
  <c r="I5"/>
  <c r="H5"/>
  <c r="G5"/>
  <c r="F5"/>
  <c r="E5"/>
  <c r="D5"/>
  <c r="C5"/>
  <c r="H4" i="3" s="1"/>
  <c r="B5" i="10"/>
  <c r="R4"/>
  <c r="Q4"/>
  <c r="P4"/>
  <c r="O4"/>
  <c r="N4"/>
  <c r="M4"/>
  <c r="L4"/>
  <c r="K4"/>
  <c r="J4"/>
  <c r="I4"/>
  <c r="H4"/>
  <c r="G4"/>
  <c r="F4"/>
  <c r="E4"/>
  <c r="D4"/>
  <c r="C4"/>
  <c r="B4"/>
  <c r="H3" i="3" s="1"/>
  <c r="C8" i="9"/>
  <c r="B8"/>
  <c r="C7"/>
  <c r="B7"/>
  <c r="C6"/>
  <c r="B6"/>
  <c r="G5" i="3" s="1"/>
  <c r="C5" i="9"/>
  <c r="B5"/>
  <c r="C4"/>
  <c r="B4"/>
  <c r="I8" i="8"/>
  <c r="H8"/>
  <c r="F7" i="3" s="1"/>
  <c r="G8" i="8"/>
  <c r="F8"/>
  <c r="E8"/>
  <c r="D8"/>
  <c r="C8"/>
  <c r="B8"/>
  <c r="I7"/>
  <c r="H7"/>
  <c r="G7"/>
  <c r="F7"/>
  <c r="E7"/>
  <c r="D7"/>
  <c r="F6" i="3" s="1"/>
  <c r="C7" i="8"/>
  <c r="B7"/>
  <c r="I6"/>
  <c r="H6"/>
  <c r="G6"/>
  <c r="F6"/>
  <c r="F5" i="3" s="1"/>
  <c r="E6" i="8"/>
  <c r="D6"/>
  <c r="C6"/>
  <c r="B6"/>
  <c r="I5"/>
  <c r="H5"/>
  <c r="F4" i="3" s="1"/>
  <c r="G5" i="8"/>
  <c r="F5"/>
  <c r="E5"/>
  <c r="D5"/>
  <c r="C5"/>
  <c r="B5"/>
  <c r="I4"/>
  <c r="H4"/>
  <c r="G4"/>
  <c r="F4"/>
  <c r="E4"/>
  <c r="D4"/>
  <c r="F3" i="3" s="1"/>
  <c r="C4" i="8"/>
  <c r="B4"/>
  <c r="C8" i="7"/>
  <c r="B8"/>
  <c r="C7"/>
  <c r="B7"/>
  <c r="E6" i="3" s="1"/>
  <c r="C6" i="7"/>
  <c r="B6"/>
  <c r="C5"/>
  <c r="B5"/>
  <c r="C4"/>
  <c r="B4"/>
  <c r="G8" i="6"/>
  <c r="F8"/>
  <c r="E8"/>
  <c r="D8"/>
  <c r="C8"/>
  <c r="B8"/>
  <c r="D7" i="3" s="1"/>
  <c r="G7" i="6"/>
  <c r="F7"/>
  <c r="E7"/>
  <c r="D7"/>
  <c r="C7"/>
  <c r="B7"/>
  <c r="D6" i="3" s="1"/>
  <c r="G6" i="6"/>
  <c r="F6"/>
  <c r="E6"/>
  <c r="D6"/>
  <c r="C6"/>
  <c r="B6"/>
  <c r="D5" i="3" s="1"/>
  <c r="G5" i="6"/>
  <c r="F5"/>
  <c r="E5"/>
  <c r="D5"/>
  <c r="C5"/>
  <c r="B5"/>
  <c r="G4"/>
  <c r="F4"/>
  <c r="E4"/>
  <c r="D4"/>
  <c r="C4"/>
  <c r="B4"/>
  <c r="D3" i="3" s="1"/>
  <c r="X8" i="5"/>
  <c r="W8"/>
  <c r="V8"/>
  <c r="U8"/>
  <c r="T8"/>
  <c r="S8"/>
  <c r="R8"/>
  <c r="Q8"/>
  <c r="P8"/>
  <c r="O8"/>
  <c r="N8"/>
  <c r="M8"/>
  <c r="L8"/>
  <c r="K8"/>
  <c r="J8"/>
  <c r="I8"/>
  <c r="H8"/>
  <c r="G8"/>
  <c r="C7" i="3" s="1"/>
  <c r="F8" i="5"/>
  <c r="E8"/>
  <c r="D8"/>
  <c r="C8"/>
  <c r="B8"/>
  <c r="X7"/>
  <c r="W7"/>
  <c r="V7"/>
  <c r="U7"/>
  <c r="T7"/>
  <c r="S7"/>
  <c r="R7"/>
  <c r="Q7"/>
  <c r="P7"/>
  <c r="O7"/>
  <c r="N7"/>
  <c r="M7"/>
  <c r="L7"/>
  <c r="K7"/>
  <c r="J7"/>
  <c r="I7"/>
  <c r="H7"/>
  <c r="G7"/>
  <c r="F7"/>
  <c r="C6" i="3" s="1"/>
  <c r="E7" i="5"/>
  <c r="D7"/>
  <c r="C7"/>
  <c r="B7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4" i="3" s="1"/>
  <c r="C5" i="5"/>
  <c r="B5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C3" i="3" s="1"/>
  <c r="B4" i="5"/>
  <c r="E8" i="4"/>
  <c r="D8"/>
  <c r="C8"/>
  <c r="B8"/>
  <c r="E7"/>
  <c r="D7"/>
  <c r="C7"/>
  <c r="B7"/>
  <c r="E6"/>
  <c r="D6"/>
  <c r="C6"/>
  <c r="B5" i="3" s="1"/>
  <c r="B6" i="4"/>
  <c r="E5"/>
  <c r="D5"/>
  <c r="C5"/>
  <c r="B5"/>
  <c r="E4"/>
  <c r="B3" i="3" s="1"/>
  <c r="D4" i="4"/>
  <c r="C4"/>
  <c r="B4"/>
  <c r="B13" i="3"/>
  <c r="B14" s="1"/>
  <c r="G7"/>
  <c r="E7"/>
  <c r="B7"/>
  <c r="H6"/>
  <c r="G6"/>
  <c r="B6"/>
  <c r="E5"/>
  <c r="C5"/>
  <c r="G4"/>
  <c r="E4"/>
  <c r="D4"/>
  <c r="B4"/>
  <c r="G3"/>
  <c r="E3"/>
  <c r="I5" l="1"/>
  <c r="I7"/>
  <c r="I6"/>
  <c r="I4"/>
  <c r="I3"/>
  <c r="B10" l="1"/>
  <c r="B11" s="1"/>
</calcChain>
</file>

<file path=xl/sharedStrings.xml><?xml version="1.0" encoding="utf-8"?>
<sst xmlns="http://schemas.openxmlformats.org/spreadsheetml/2006/main" count="920" uniqueCount="215">
  <si>
    <t>INDICADOR</t>
  </si>
  <si>
    <t>CÓDIGO</t>
  </si>
  <si>
    <t>AÇÕES DO PDTIC</t>
  </si>
  <si>
    <t>FÓRMULA DE MENSURAÇÃO</t>
  </si>
  <si>
    <t>APERFEIÇOAMENTO DO ATENDIMENTO AO USUÁRIO</t>
  </si>
  <si>
    <t>OB01:IN01:AC01-AC02
OB01:IN02:AC01-AC02</t>
  </si>
  <si>
    <t>AC01/Desenvolver pesquisa de avaliação da satisfação do usuário
AC02/Promover ações de sensibilização
AC01/Revisar os catálogos de serviços com foco na perspectiva do cliente (usuário final), 2 catálogos por ano
AC02/Disponibilizar serviços ao cliente (usuário final) na modalidade autosserviço, 4 serviços nos próximos 2 anos</t>
  </si>
  <si>
    <t>Somatório do percentual de execução dos itens previstos / 100 * número de itens previstos</t>
  </si>
  <si>
    <t>EVOLUÇÃO DA GOVERNANÇA DE TIC</t>
  </si>
  <si>
    <t>OB03:IN02:AC02-AC05
OB04:IN01:AC02
OB05:IN01:AC01-AC12,AC014
OB06:IN01:AC07
OB07:IN01:AC01-AC04</t>
  </si>
  <si>
    <t>AC02/Revisar o processo de aquisições e contratações de TIC
AC03/Alinhar o Plano de aquisições e contratações de TIC com o Plano Diretor de TIC
AC04/Alinhar o Plano orçamentário de TIC com o Plano Diretor de TIC
AC05/Estruturar e operacionalizar o gerenciamento dos serviços de fornecedores e de acordo com o nível de serviço
AC02/Implantar processo de acompanhamento e revisão periódica das demandas.
AC01/Estruturar uma área de apoio ao macroprocesso de Governança de TIC
AC02/Estruturar e operacionalizar os processos de gerenciamento de serviços mapeados no PJBA, 6 processos até final de 2021
AC03/Implantar 3 (três) novos processos de gerenciamento de serviços de TIC - ITIL, nos próximos 2 anos
AC04/Estabelecer e aplicar metodologia de avaliação da Gestão e da Governança de TIC
AC05/Estabelecer uma política de Governança de TIC
AC06/Estabelecer uma política de Gestão de Risco de TIC
AC07/Elaborar Plano Diretor de TIC - PDTIC, alinhado ao Plano Estratégico Institucional e a ENTIC-JUD
AC08/Definir e implantar processo de elaboração do PDTIC
AC09/Revisar atribuições dos comitês de acordo com a nova ENTIC-JUD
AC10/Construir um painel de acompanhamento da Governança e Gestão de TIC
AC11/Fomentar a adequação da estrutura de TIC às definições da ENTIC-JUD
AC12/Fomentar a adoção dos melhores padrões, métodos e técnicas de mercado aplicáveis ao ambiente de TIC do PJBA
AC14/Elaborar Plano de Trabalho da Resolução CNJ 370/2021
AC07/Promover as políticas, normas e padrões de segurança da informação, aplicáveis ao PJBA
AC01/Realizar avaliação da rotatividade de pessoal de TIC
AC02/Fomentar a adequação do quadro de servidores de TIC
AC03/Elaborar o Plano de Capacitação de TIC
AC04/Fomentar a elaboração de Política de Pessoal de TIC</t>
  </si>
  <si>
    <t>APRIMORAMENTO DA SEGURANÇA DA INFORMAÇÃO E DA PROTEÇÃO DE DADOS PESSOAIS</t>
  </si>
  <si>
    <t>OB06:IN01:AC01-AC04, AC06
OB06:IN02:AC01</t>
  </si>
  <si>
    <t>AC01/Revisar a PSI anualmente
AC02/Implantar solução de Zero Trust Network
AC03/Implantar solução de gestão de vulnerabilidades
AC04/Evoluir DevOps para DevSecOps
AC06/Implantar solução para Registro e Monitoramento de Eventos
AC01/Implantar solução Data Loss Prevention - DLP</t>
  </si>
  <si>
    <t>AUTOMAÇÃO DO ATENDIMENTO AO USUÁRIO</t>
  </si>
  <si>
    <t>OB02:IN01:AC01-AC02</t>
  </si>
  <si>
    <t>AC01/Aprimorar a infraestrutura de sustentação do serviço
AC02/Estabelecer e implantar processo de atualização da base de informações do serviço</t>
  </si>
  <si>
    <t>ADEQUAÇÃO DA INFRAESTRUTURA</t>
  </si>
  <si>
    <t>OB04:IN04:AC04-AC010
OB04:IN07:AC01</t>
  </si>
  <si>
    <t>AC04/Atualização da Infraestrutura de Backup
AC05/Mapear e documentar a arquitetura dos principais sistemas do TJBA, 7 sistemas nos próximos 2 anos
AC06/Implantação de solução de web application firewall
AC07/Implantação de ambiente redundante para o PJE em nuvem pública
AC08/Disponibilizar serviços em nuvem permitindo que instâncias de aplicações sejam disponibilizadas em outro ambiente, 03 sistemas nos próximos 2 anos
AC09/Implantar solução de criptografia de dados e anonimização
AC10/Implantar solução para Gerenciamento de Identidade e Acesso
AC01/Implantar ferramenta colaborativa, incluindo serviço de e-mail como SaaS, em todo PJB</t>
  </si>
  <si>
    <t>APERFEIÇOAMENTO DA REDE DE DADOS</t>
  </si>
  <si>
    <t>OB04:IN08:AC01-AC02</t>
  </si>
  <si>
    <t>AC01/Ampliar a cobertura da solução de wi-fi em 100% das unidades
AC02/Implantar links redundantes para as 20 unidades de entrância final do PJBA</t>
  </si>
  <si>
    <t>APRIMORAMENTO DO DESENVOLVIMENTO DE SISTEMAS</t>
  </si>
  <si>
    <t>OB03:IN01:AC01-AC03
OB04:IN01:AC01, AC03-AC06
OB04:IN02:AC01
OB04:IN04:AC01-AC03</t>
  </si>
  <si>
    <t>AC01/Mapear e documentar sistemas críticos, 4 sistemas nos próximos 2 anos
AC02/Mapear e documentar sistemas críticos, 8 sistemas nos próximos 2 anos
AC03/Implantar política para desativação de sistemas legados/inoperantes e sugerir às áreas de negócio a inativação/substituição de sistemas
AC01/Aperfeiçoar a estrutura de gestão (papéis e responsabilidades), padronizar a metodologia de trabalho e promover a integração as equipes técnicas
AC03/Mapear e documentar os processos internos, 2 processos nos próximos 2 anos
AC04/Aprimorar a Metodologia de Desenvolvimento de sistemas do TJBA
AC05/Aculturar a alta gestão, clientes, equipe e fornecedores quanto à padronização de nossos processos internos
AC06/Definir e implantar ferramenta de base de conhecimento
AC01/Implantar ferramentas de apoio à gestão e/ou tecnologias para execução do serviço
AC01/Implantar ferramenta/serviço de monitoramento de sistemas
AC02/Elencar e documentar infraestrutura atual utilizada na sustentação/operacionalização dos sistemas (todos os ambientes)
AC03/Mapear Infraestrutura necessária para execução do serviço com qualidade</t>
  </si>
  <si>
    <t>AÇÕES DO PDTIC 2021-2022</t>
  </si>
  <si>
    <t>CÓD. OB.</t>
  </si>
  <si>
    <t>OBJETIVO</t>
  </si>
  <si>
    <t>CÓD. INI.</t>
  </si>
  <si>
    <t>INICIATIVA</t>
  </si>
  <si>
    <t>CÓD. AÇÃO</t>
  </si>
  <si>
    <t>AÇÃO</t>
  </si>
  <si>
    <t>RESPONSAVEL</t>
  </si>
  <si>
    <t>PRAZO</t>
  </si>
  <si>
    <t>% EXECUTADO</t>
  </si>
  <si>
    <t>PREV. CONCLUSÃO</t>
  </si>
  <si>
    <t>OB01</t>
  </si>
  <si>
    <t>AUMENTAR A SATISFAÇÃO DOS USUÁRIOS DO SISTEMA JUDICIÁRIO</t>
  </si>
  <si>
    <t>IN01</t>
  </si>
  <si>
    <t>IMPLANTAR PESQUISA DE SATISFAÇÃO DO USUÁRIO</t>
  </si>
  <si>
    <t>AC01</t>
  </si>
  <si>
    <t>Desenvolver pesquisa de avaliação da satisfação do usuário</t>
  </si>
  <si>
    <t>GOVTIC</t>
  </si>
  <si>
    <t>AC02</t>
  </si>
  <si>
    <t>Promover ações de sensibilização</t>
  </si>
  <si>
    <t>IN02</t>
  </si>
  <si>
    <t>IMPLANTAR AUTO SERVIÇO</t>
  </si>
  <si>
    <t>Revisar os catálogos de serviços com foco na perspectiva do cliente (usuário final), 2 catálogos por ano</t>
  </si>
  <si>
    <t>Disponibilizar serviços ao cliente (usuário final) na modalidade autosserviço, 4 serviços nos próximos 2 anos</t>
  </si>
  <si>
    <t>IN03</t>
  </si>
  <si>
    <t>APERFEIÇOAR O ATENDIMENTO AO CLIENTE</t>
  </si>
  <si>
    <t>Implantar processo de controle de qualidade que garanta a entrega de valor ao cliente</t>
  </si>
  <si>
    <t>COSIS</t>
  </si>
  <si>
    <t>Renovar Contrato de Serviços de natureza continuada de Recepcionista nível IV e Assistente Operacional Administrativo, níveis I e II</t>
  </si>
  <si>
    <t>DIN</t>
  </si>
  <si>
    <t>OB02</t>
  </si>
  <si>
    <t>PROMOVER TRANSFORMAÇÃO DIGITAL</t>
  </si>
  <si>
    <t>APRIMORAR USO DE COMPUTAÇÃO COGNITIVA (CHATBOT)</t>
  </si>
  <si>
    <t>Aprimorar a infraestrutura de sustentação do serviço</t>
  </si>
  <si>
    <t>COATE</t>
  </si>
  <si>
    <t>Estabelecer e implantar processo de atualização da base de informações do serviço</t>
  </si>
  <si>
    <t>OB03</t>
  </si>
  <si>
    <t>APRIMORAR AS AQUISIÇÕES E CONTRATAÇÕES</t>
  </si>
  <si>
    <t>DIMINUIR A QUANTIDADE DE SISTEMAS LEGADOS</t>
  </si>
  <si>
    <t>Mapear e documentar sistemas críticos, 4 sistemas nos próximos 2 anos</t>
  </si>
  <si>
    <t>CSJUD</t>
  </si>
  <si>
    <t>Mapear e documentar sistemas críticos, 8 sistemas nos próximos 2 anos</t>
  </si>
  <si>
    <t>AC03</t>
  </si>
  <si>
    <t>Implantar política para desativação de sistemas legados/inoperantes e sugerir às áreas de negócio a inativação/substituição de sistemas</t>
  </si>
  <si>
    <t>APERFEIÇOAR O PROCESSO DE CONTRATAÇÃO DE TIC</t>
  </si>
  <si>
    <t>Padronizar os documentos que envolvem o processo de aquisição (Estudos preliminares, Termo de Referência, resposta a questionamentos e impugnações etc), contemplando minutas de textos direcionadas para as modalidades e tipos de contratação (serviço ou aquisição).</t>
  </si>
  <si>
    <t>CPROM</t>
  </si>
  <si>
    <t>Revisar o processo de aquisições e contratações de TIC</t>
  </si>
  <si>
    <t>Alinhar o Plano de aquisições e contratações de TIC com o Plano Diretor de TIC</t>
  </si>
  <si>
    <t>AC04</t>
  </si>
  <si>
    <t>Alinhar o Plano orçamentário de TIC com o Plano Diretor de TIC</t>
  </si>
  <si>
    <t>AC05</t>
  </si>
  <si>
    <t>Estruturar e operacionalizar o gerenciamento dos serviços de fornecedores e de acordo com o nível de serviço</t>
  </si>
  <si>
    <t>OB04</t>
  </si>
  <si>
    <t>PROMOVER SERVIÇOS DE INFRAESTRUTURA E SOLUÇÕES CORPORATIVAS</t>
  </si>
  <si>
    <t>MAPEAR, DOCUMENTAR E IMPLANTAR OS PROCESSOS DE TRABALHO DA COORDENAÇÃO</t>
  </si>
  <si>
    <t>Aperfeiçoar a estrutura de gestão (papéis e responsabilidades), padronizar a metodologia de trabalho e promover a integração as equipes técnicas</t>
  </si>
  <si>
    <t>Implantar processo de acompanhamento e revisão periódica das demandas.</t>
  </si>
  <si>
    <t>Mapear e documentar os processos internos, 2 processos nos próximos 2 anos</t>
  </si>
  <si>
    <t>Aprimorar a Metodologia de Desenvolvimento de sistemas do TJBA</t>
  </si>
  <si>
    <t>Aculturar a alta gestão, clientes, equipe e fornecedores quanto à padronização de nossos processos internos</t>
  </si>
  <si>
    <t>AC06</t>
  </si>
  <si>
    <t>Definir e implantar ferramenta de base de conhecimento</t>
  </si>
  <si>
    <t>AC07</t>
  </si>
  <si>
    <t>Mapeamento de processos ligados às áreas suportadas, 5 processos nos próximos 2 anos</t>
  </si>
  <si>
    <t>COTEC</t>
  </si>
  <si>
    <t>ESTRUTURAR GESTÃO E ATUAÇÃO DA ÁREA</t>
  </si>
  <si>
    <t>Implantar ferramentas de apoio à gestão e/ou tecnologias para execução do serviço</t>
  </si>
  <si>
    <t>Analisar as opções de ferramentas de apoio à gestão, padronizar e implantar o uso de ferramentas de acompanhamento de atividades de gestão (Trello, kanban..)</t>
  </si>
  <si>
    <t>Implantar serviço de N3 baseado em catálogo de serviço, remunerado por entrega</t>
  </si>
  <si>
    <t>Fomentar a cultura de gerenciamento de projetos</t>
  </si>
  <si>
    <t>CPROM / EDEP-SETIM</t>
  </si>
  <si>
    <t>Formar novos gerentes de projetos</t>
  </si>
  <si>
    <t>Definir estrutura e equipe do Escritório de Projetos</t>
  </si>
  <si>
    <t>Estabelecer e gerenciar o portfólio de projetos e processos</t>
  </si>
  <si>
    <t>AC08</t>
  </si>
  <si>
    <t>Desdobrar o PDTIC em projetos para realizar e alcançar os resultados pretendidos</t>
  </si>
  <si>
    <t>AC09</t>
  </si>
  <si>
    <t>Definir e implantar Modelo de Operação (MOP) do EDEP</t>
  </si>
  <si>
    <t>MAPEAR INFRAESTRUTURA NECESSÁRIA PARA EXECUÇÃO DO SERVIÇO DE QUALIDADE</t>
  </si>
  <si>
    <t>Elaborar plano de ação para recuperação de desastres relacionados ao ExaCC</t>
  </si>
  <si>
    <t>31/06/2022</t>
  </si>
  <si>
    <t>Elaborar e implantar Plano de Gestão de Riscos de TIC</t>
  </si>
  <si>
    <t>IN04</t>
  </si>
  <si>
    <t>APERFEIÇOAR O MONITORAMENTO E A DISPONIBILIDADE DE INFRA DE SERVIÇOS</t>
  </si>
  <si>
    <t>Implantar ferramenta/serviço de monitoramento de sistemas</t>
  </si>
  <si>
    <t>Elencar e documentar infraestrutura atual utilizada na sustentação/operacionalização dos sistemas (todos os ambientes)</t>
  </si>
  <si>
    <t>Mapear Infraestrutura necessária para execução do serviço com qualidade</t>
  </si>
  <si>
    <t>Atualização da Infraestrutura de Backup</t>
  </si>
  <si>
    <t>Mapear e documentar a arquitetura dos principais sistemas do TJBA, 7 sistemas nos próximos 2 anos</t>
  </si>
  <si>
    <t>Implantação de solução de web application firewall</t>
  </si>
  <si>
    <t>Implantação de ambiente redundante para o PJE em nuvem pública</t>
  </si>
  <si>
    <t>Disponibilizar serviços em nuvem permitindo que instâncias de aplicações sejam disponibilizadas em outro ambiente, 03 sistemas nos próximos 2 anos</t>
  </si>
  <si>
    <t>Implantar solução de criptografia de dados e anonimização</t>
  </si>
  <si>
    <t>AC10</t>
  </si>
  <si>
    <t>Implantar solução para Gerenciamento de Identidade e Acesso</t>
  </si>
  <si>
    <t>AC11</t>
  </si>
  <si>
    <t>Contratar serviços de suporte N2, N3</t>
  </si>
  <si>
    <t>CPROD</t>
  </si>
  <si>
    <t>AC12</t>
  </si>
  <si>
    <t>Contratar serviços de desenvolvimento e sustentação de sistemas</t>
  </si>
  <si>
    <t>AC13</t>
  </si>
  <si>
    <t>Aprimorar estrutura do DataCenter</t>
  </si>
  <si>
    <t>AC14</t>
  </si>
  <si>
    <t>Manter convênio PRODEB</t>
  </si>
  <si>
    <t>AC15</t>
  </si>
  <si>
    <t>Manter certificados e licenças de software</t>
  </si>
  <si>
    <t>AC16</t>
  </si>
  <si>
    <t>Manter serviços telefonia</t>
  </si>
  <si>
    <t>AC17</t>
  </si>
  <si>
    <t>Manter serviços de cabeamento de rede</t>
  </si>
  <si>
    <t>AC18</t>
  </si>
  <si>
    <t>Manter ativos de microinformática</t>
  </si>
  <si>
    <t>AC19</t>
  </si>
  <si>
    <t>Aprimorar soluções de armazenamento</t>
  </si>
  <si>
    <t>AC20</t>
  </si>
  <si>
    <t>Contratação de licenciamento de solução de gerenciamento de Portfólio, projetos e demandas CA PPM e serviços de customização</t>
  </si>
  <si>
    <t>AC21</t>
  </si>
  <si>
    <t>Contratação de serviços de suporte especializado, remoto e presencial, para manutenção, configuração e atualização dos pacotes de software Personal Home Library – PHL, WWWISIS e banco de dados CDS/ISIS, para as duas bibliotecas do Poder Judiciário do Estado da Bahia</t>
  </si>
  <si>
    <t>IN05</t>
  </si>
  <si>
    <t>MELHORAR OFERTA DE SOLUÇÕES BASEADAS EM MOBILIDADE</t>
  </si>
  <si>
    <t>Atualização de 25% do parque tecnológico de notebooks</t>
  </si>
  <si>
    <t>Ampliar o fornecimento da solução para comunicação institucional móvel em 25%, envolvendo modems de internet e smartphones</t>
  </si>
  <si>
    <t>IN06</t>
  </si>
  <si>
    <t>APRIMORAR NORMATIZAÇÃO EXISTENTE PARA FORNECIMENTO DE ATIVOS DE MICRO-INFORMÁTICA</t>
  </si>
  <si>
    <t>Reestruturar o processo de fornecimento, atualização e descarte dos equipamentos de TIC</t>
  </si>
  <si>
    <t>IN07</t>
  </si>
  <si>
    <t>IMPLANTAR SOLUÇÃO PARA COLABORAÇÃO EM NUVEM</t>
  </si>
  <si>
    <t>Implantar ferramenta colaborativa, incluindo serviço de e-mail como SaaS, em todo PJBA</t>
  </si>
  <si>
    <t>IN08</t>
  </si>
  <si>
    <t>EXPANSÃO DA REDE WI-FI, LINKS DE DADOS E VIDEOCONFERÊNCIA</t>
  </si>
  <si>
    <t>Ampliar a cobertura da solução de wi-fi em 100% das unidades</t>
  </si>
  <si>
    <t>Implantar links redundantes para as 20 unidades de entrância final do PJBA</t>
  </si>
  <si>
    <t>Manter/Ampliar soluções de videoconferência/Videomonitoramento</t>
  </si>
  <si>
    <t>Ampliar oferta de internet</t>
  </si>
  <si>
    <t>Garantia e suporte de equipamentos</t>
  </si>
  <si>
    <t>Implantar solução de depoimento especial</t>
  </si>
  <si>
    <t>OB05</t>
  </si>
  <si>
    <t>APERFEIÇOAR A GOVERNANÇA E A GESTÃO</t>
  </si>
  <si>
    <t>ESTRUTURAR A GOVERNANÇA DE TIC</t>
  </si>
  <si>
    <t>Estruturar uma área de apoio ao macroprocesso de Governança de TIC</t>
  </si>
  <si>
    <t>Estruturar e operacionalizar os processos de gerenciamento de serviços mapeados no PJBA, 6 processos até final de 2021</t>
  </si>
  <si>
    <t>Implantar 3 (três) novos processos de gerenciamento de serviços de TIC - ITIL, nos próximos 2 anos</t>
  </si>
  <si>
    <t>Estabelecer e aplicar metodologia de avaliação da Gestão e da Governança de TIC</t>
  </si>
  <si>
    <t>Estabelecer uma política de Governança de TIC</t>
  </si>
  <si>
    <t>Estabelecer uma política de Gestão de Risco de TIC</t>
  </si>
  <si>
    <t>Elaborar Plano Diretor de TIC - PDTIC, alinhado ao Plano Estratégico Institucional e a ENTIC-JUD</t>
  </si>
  <si>
    <t>Definir e implantar processo de elaboração do PDTIC</t>
  </si>
  <si>
    <t>Revisar atribuições dos comitês de acordo com a nova ENTIC-JUD</t>
  </si>
  <si>
    <t>Construir um painel de acompanhamento da Governança e Gestão de TIC</t>
  </si>
  <si>
    <t>Fomentar a adequação da estrutura de TIC às definições da ENTIC-JUD</t>
  </si>
  <si>
    <t>Fomentar a adoção dos melhores padrões, métodos e técnicas de mercado aplicáveis ao ambiente de TIC do PJBA</t>
  </si>
  <si>
    <t>Apoiar a alta administração na elaboração do Plano de Transformação Digital</t>
  </si>
  <si>
    <t>SETIM</t>
  </si>
  <si>
    <t>Elaborar Plano de Trabalho da Resolução CNJ 370/2021</t>
  </si>
  <si>
    <t>Estabelecer os processos críticos de TIC</t>
  </si>
  <si>
    <t>Executar avaliação do índice de maturidade em Governança e Gestão de TIC do Poder Judiciário - iGovTIC-JUD, 1 avaliação por ano</t>
  </si>
  <si>
    <t>31/08/2021
31/08/2022</t>
  </si>
  <si>
    <t>OB06</t>
  </si>
  <si>
    <t xml:space="preserve">APRIMORAR A SEGURANÇA DA INFORMAÇÃO E A GESTÃO DE DADOS </t>
  </si>
  <si>
    <t>ESTRUTURAR A SEGURANÇA DA INFORMAÇÃO</t>
  </si>
  <si>
    <t>Revisar a PSI anualmente</t>
  </si>
  <si>
    <t>Implantar solução de Zero Trust Network</t>
  </si>
  <si>
    <t>Implantar solução de gestão de vulnerabilidades</t>
  </si>
  <si>
    <t>Evoluir DevOps para DevSecOps</t>
  </si>
  <si>
    <t>Promover a cultura de segurança da informação ( DevOps para DevSecOps)</t>
  </si>
  <si>
    <t>Implantar solução para Registro e Monitoramento de Eventos</t>
  </si>
  <si>
    <t>Promover as políticas, normas e padrões de segurança da informação, aplicáveis ao PJBA</t>
  </si>
  <si>
    <t>APLICAR AS PRÁTICAS E PROCESSOS DE PROTEÇÃO DE DADOS PESSOAIS</t>
  </si>
  <si>
    <t>Implantar solução Data Loss Prevention - DLP</t>
  </si>
  <si>
    <t>OB07</t>
  </si>
  <si>
    <t>RECONHECER E DESENVOLVER AS COMPETÊNCIAS DOS COLABORADORES</t>
  </si>
  <si>
    <t>DESENVOLVER A EQUIPE TÉCNICA E GERENCIAL</t>
  </si>
  <si>
    <t>Realizar avaliação da rotatividade de pessoal de TIC</t>
  </si>
  <si>
    <t>Fomentar a adequação do quadro de servidores de TIC</t>
  </si>
  <si>
    <t>Elaborar o Plano de Capacitação de TIC</t>
  </si>
  <si>
    <t>Fomentar a elaboração de Política de Pessoal de TIC</t>
  </si>
  <si>
    <t>OB08</t>
  </si>
  <si>
    <t>BUSCAR A INOVAÇÃO DE FORMA COLABORATIVA</t>
  </si>
  <si>
    <t>FOMENTAR O USO DE NOVAS TECNOLOGIAS</t>
  </si>
  <si>
    <t>Agir em colaboração com o Poder Judiciário brasileiro com foco na busca de novas tecnologias (soluções) para melhoria dos sistemas judiciais</t>
  </si>
  <si>
    <t>Avaliar novas tecnologias que possam trazer melhorias para as soluções de sistemas judiciais</t>
  </si>
  <si>
    <t>PERÍODO</t>
  </si>
  <si>
    <t>GERAL</t>
  </si>
  <si>
    <t>% executadas</t>
  </si>
  <si>
    <t>% a executar</t>
  </si>
  <si>
    <t>Não reportadas</t>
  </si>
  <si>
    <t>Reportadas</t>
  </si>
  <si>
    <t>MONITORAMENTO DO PLANO DIRETOR DE TIC - TRIBUNAL DE JUSTIÇA DO ESTADO DA BAHIA</t>
  </si>
</sst>
</file>

<file path=xl/styles.xml><?xml version="1.0" encoding="utf-8"?>
<styleSheet xmlns="http://schemas.openxmlformats.org/spreadsheetml/2006/main">
  <numFmts count="3">
    <numFmt numFmtId="164" formatCode="mmmm/yyyy"/>
    <numFmt numFmtId="165" formatCode="d/m/yyyy"/>
    <numFmt numFmtId="166" formatCode="mmm/yyyy"/>
  </numFmts>
  <fonts count="15">
    <font>
      <sz val="10"/>
      <color rgb="FF000000"/>
      <name val="Arial"/>
      <charset val="1"/>
    </font>
    <font>
      <b/>
      <sz val="11"/>
      <color rgb="FF31708F"/>
      <name val="Barlow"/>
      <charset val="1"/>
    </font>
    <font>
      <sz val="11"/>
      <color rgb="FF333333"/>
      <name val="Barlow"/>
      <charset val="1"/>
    </font>
    <font>
      <b/>
      <sz val="14"/>
      <color rgb="FFFFFFFF"/>
      <name val="Barlow"/>
      <charset val="1"/>
    </font>
    <font>
      <b/>
      <sz val="11"/>
      <color rgb="FF000000"/>
      <name val="Franklin Gothic Medium"/>
      <family val="2"/>
      <charset val="1"/>
    </font>
    <font>
      <sz val="11"/>
      <name val="Calibri Light"/>
      <family val="2"/>
      <charset val="1"/>
    </font>
    <font>
      <sz val="11"/>
      <color rgb="FF000000"/>
      <name val="Calibri Light"/>
      <family val="2"/>
      <charset val="1"/>
    </font>
    <font>
      <sz val="11"/>
      <color rgb="FFFF0000"/>
      <name val="Calibri Light"/>
      <family val="2"/>
      <charset val="1"/>
    </font>
    <font>
      <sz val="11"/>
      <color rgb="FF000000"/>
      <name val="Calibri Light"/>
      <family val="2"/>
    </font>
    <font>
      <b/>
      <sz val="14"/>
      <color rgb="FF31708F"/>
      <name val="Calibri Light"/>
      <family val="2"/>
      <charset val="1"/>
    </font>
    <font>
      <b/>
      <sz val="14"/>
      <color rgb="FFFFFFFF"/>
      <name val="Calibri Light"/>
      <family val="2"/>
      <charset val="1"/>
    </font>
    <font>
      <b/>
      <sz val="11"/>
      <color rgb="FFFFFFFF"/>
      <name val="Calibri Light"/>
      <family val="2"/>
      <charset val="1"/>
    </font>
    <font>
      <b/>
      <sz val="11"/>
      <color rgb="FFFFFFFF"/>
      <name val="Barlow"/>
      <charset val="1"/>
    </font>
    <font>
      <sz val="10"/>
      <color rgb="FF000000"/>
      <name val="Barlow"/>
      <charset val="1"/>
    </font>
    <font>
      <b/>
      <sz val="14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EDF7"/>
        <bgColor rgb="FFCCFFFF"/>
      </patternFill>
    </fill>
    <fill>
      <patternFill patternType="solid">
        <fgColor rgb="FF1C4587"/>
        <bgColor rgb="FF004586"/>
      </patternFill>
    </fill>
    <fill>
      <patternFill patternType="solid">
        <fgColor rgb="FFC6D9F1"/>
        <bgColor rgb="FFD9D9D9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FFFFFF"/>
      </patternFill>
    </fill>
    <fill>
      <patternFill patternType="solid">
        <fgColor rgb="FF5C94AF"/>
        <bgColor rgb="FF3D85C6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5" borderId="0" xfId="0" applyFont="1" applyFill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166" fontId="11" fillId="7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165" fontId="7" fillId="6" borderId="1" xfId="0" applyNumberFormat="1" applyFont="1" applyFill="1" applyBorder="1" applyAlignment="1">
      <alignment horizontal="center" vertical="center" wrapText="1"/>
    </xf>
    <xf numFmtId="165" fontId="5" fillId="6" borderId="1" xfId="0" applyNumberFormat="1" applyFont="1" applyFill="1" applyBorder="1" applyAlignment="1">
      <alignment horizontal="center" vertical="center" wrapText="1"/>
    </xf>
    <xf numFmtId="165" fontId="6" fillId="5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9" fontId="5" fillId="0" borderId="1" xfId="0" applyNumberFormat="1" applyFont="1" applyBorder="1" applyAlignment="1">
      <alignment vertical="center" wrapText="1"/>
    </xf>
    <xf numFmtId="9" fontId="6" fillId="0" borderId="1" xfId="0" applyNumberFormat="1" applyFont="1" applyBorder="1" applyAlignment="1">
      <alignment vertical="center" wrapText="1"/>
    </xf>
    <xf numFmtId="0" fontId="5" fillId="5" borderId="1" xfId="0" applyFont="1" applyFill="1" applyBorder="1" applyAlignment="1">
      <alignment vertical="center"/>
    </xf>
    <xf numFmtId="14" fontId="8" fillId="0" borderId="1" xfId="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/>
    </xf>
    <xf numFmtId="0" fontId="12" fillId="7" borderId="0" xfId="0" applyFont="1" applyFill="1" applyAlignment="1">
      <alignment horizontal="center" vertical="center" wrapText="1"/>
    </xf>
    <xf numFmtId="2" fontId="13" fillId="0" borderId="0" xfId="0" applyNumberFormat="1" applyFont="1" applyAlignment="1">
      <alignment horizontal="center" vertical="center"/>
    </xf>
    <xf numFmtId="165" fontId="12" fillId="7" borderId="0" xfId="0" applyNumberFormat="1" applyFont="1" applyFill="1" applyAlignment="1">
      <alignment horizontal="center"/>
    </xf>
    <xf numFmtId="166" fontId="12" fillId="7" borderId="0" xfId="0" applyNumberFormat="1" applyFont="1" applyFill="1" applyAlignment="1">
      <alignment horizontal="center" vertical="center" wrapText="1"/>
    </xf>
    <xf numFmtId="10" fontId="6" fillId="0" borderId="0" xfId="0" applyNumberFormat="1" applyFont="1" applyAlignment="1">
      <alignment horizontal="center" wrapText="1"/>
    </xf>
    <xf numFmtId="10" fontId="6" fillId="0" borderId="0" xfId="0" applyNumberFormat="1" applyFont="1" applyAlignment="1">
      <alignment horizontal="center"/>
    </xf>
    <xf numFmtId="165" fontId="12" fillId="7" borderId="0" xfId="0" applyNumberFormat="1" applyFont="1" applyFill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6" fontId="11" fillId="7" borderId="0" xfId="0" applyNumberFormat="1" applyFont="1" applyFill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31708F"/>
      <rgbColor rgb="FFB3B3B3"/>
      <rgbColor rgb="FF5C94AF"/>
      <rgbColor rgb="FFA2C4C9"/>
      <rgbColor rgb="FF434343"/>
      <rgbColor rgb="FFFFF2CC"/>
      <rgbColor rgb="FFD9EDF7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83CAFF"/>
      <rgbColor rgb="FFFF99CC"/>
      <rgbColor rgb="FFCC99FF"/>
      <rgbColor rgb="FFFFCC99"/>
      <rgbColor rgb="FF4285F4"/>
      <rgbColor rgb="FF33CCCC"/>
      <rgbColor rgb="FFAECF00"/>
      <rgbColor rgb="FFFFD320"/>
      <rgbColor rgb="FFFF9900"/>
      <rgbColor rgb="FFFF420E"/>
      <rgbColor rgb="FF3D85C6"/>
      <rgbColor rgb="FF969696"/>
      <rgbColor rgb="FF004586"/>
      <rgbColor rgb="FF579D1C"/>
      <rgbColor rgb="FF1A1A1A"/>
      <rgbColor rgb="FF314004"/>
      <rgbColor rgb="FF993300"/>
      <rgbColor rgb="FF993366"/>
      <rgbColor rgb="FF1C458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/>
          <a:lstStyle/>
          <a:p>
            <a:pPr>
              <a:defRPr lang="pt-BR" sz="1800" b="1" strike="noStrike" spc="-1">
                <a:solidFill>
                  <a:srgbClr val="434343"/>
                </a:solidFill>
                <a:latin typeface="Tahoma"/>
                <a:ea typeface="Arial"/>
              </a:defRPr>
            </a:pPr>
            <a:r>
              <a:rPr lang="pt-BR" sz="1800" b="1" strike="noStrike" spc="-1">
                <a:solidFill>
                  <a:srgbClr val="434343"/>
                </a:solidFill>
                <a:latin typeface="Tahoma"/>
                <a:ea typeface="Arial"/>
              </a:rPr>
              <a:t>Evolução global do PDTIC 2021/2022</a:t>
            </a:r>
          </a:p>
        </c:rich>
      </c:tx>
      <c:layout>
        <c:manualLayout>
          <c:xMode val="edge"/>
          <c:yMode val="edge"/>
          <c:x val="0.18931125329318799"/>
          <c:y val="3.501734605377281E-2"/>
        </c:manualLayout>
      </c:layout>
      <c:spPr>
        <a:noFill/>
        <a:ln w="0">
          <a:noFill/>
        </a:ln>
      </c:spPr>
    </c:title>
    <c:plotArea>
      <c:layout>
        <c:manualLayout>
          <c:layoutTarget val="inner"/>
          <c:xMode val="edge"/>
          <c:yMode val="edge"/>
          <c:x val="0.11366202484004502"/>
          <c:y val="0.26225065047701596"/>
          <c:w val="0.49808054196462209"/>
          <c:h val="0.71736773633998308"/>
        </c:manualLayout>
      </c:layout>
      <c:doughnutChart>
        <c:varyColors val="1"/>
        <c:ser>
          <c:idx val="0"/>
          <c:order val="0"/>
          <c:spPr>
            <a:solidFill>
              <a:srgbClr val="4285F4"/>
            </a:solidFill>
            <a:ln w="0">
              <a:noFill/>
            </a:ln>
          </c:spPr>
          <c:dPt>
            <c:idx val="0"/>
            <c:spPr>
              <a:solidFill>
                <a:srgbClr val="A2C4C9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31E-4936-A48A-9769EA5FAFAB}"/>
              </c:ext>
            </c:extLst>
          </c:dPt>
          <c:dPt>
            <c:idx val="1"/>
            <c:spPr>
              <a:solidFill>
                <a:srgbClr val="3D85C6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31E-4936-A48A-9769EA5FAFAB}"/>
              </c:ext>
            </c:extLst>
          </c:dPt>
          <c:dLbls>
            <c:dLbl>
              <c:idx val="0"/>
              <c:layout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pt-BR"/>
                </a:p>
              </c:txPr>
              <c:showVal val="1"/>
              <c:showBubbleSiz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1E-4936-A48A-9769EA5FAFAB}"/>
                </c:ext>
              </c:extLst>
            </c:dLbl>
            <c:dLbl>
              <c:idx val="1"/>
              <c:layout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pt-BR"/>
                </a:p>
              </c:txPr>
              <c:showVal val="1"/>
              <c:showBubbleSiz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1E-4936-A48A-9769EA5FAF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pt-BR"/>
              </a:p>
            </c:txPr>
            <c:showVal val="1"/>
            <c:showBubbleSize val="1"/>
            <c:separator> 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'RESUMO INDICADORES'!$A$10:$A$11</c:f>
              <c:strCache>
                <c:ptCount val="2"/>
                <c:pt idx="0">
                  <c:v>% executadas</c:v>
                </c:pt>
                <c:pt idx="1">
                  <c:v>% a executar</c:v>
                </c:pt>
              </c:strCache>
            </c:strRef>
          </c:cat>
          <c:val>
            <c:numRef>
              <c:f>'RESUMO INDICADORES'!$B$10:$B$11</c:f>
              <c:numCache>
                <c:formatCode>0.00</c:formatCode>
                <c:ptCount val="2"/>
                <c:pt idx="0">
                  <c:v>32.096425526732432</c:v>
                </c:pt>
                <c:pt idx="1">
                  <c:v>67.903574473267568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31E-4936-A48A-9769EA5FAFAB}"/>
            </c:ext>
          </c:extLst>
        </c:ser>
        <c:dLbls/>
        <c:firstSliceAng val="0"/>
        <c:holeSize val="50"/>
      </c:doughnutChart>
      <c:spPr>
        <a:noFill/>
        <a:ln w="0">
          <a:noFill/>
        </a:ln>
      </c:spPr>
    </c:plotArea>
    <c:legend>
      <c:legendPos val="r"/>
      <c:layout>
        <c:manualLayout>
          <c:xMode val="edge"/>
          <c:yMode val="edge"/>
          <c:x val="0.600617330422344"/>
          <c:y val="0.34833044232437105"/>
          <c:w val="0.34179025822479903"/>
          <c:h val="0.15329575021682604"/>
        </c:manualLayout>
      </c:layout>
      <c:spPr>
        <a:noFill/>
        <a:ln w="0">
          <a:noFill/>
        </a:ln>
      </c:spPr>
      <c:txPr>
        <a:bodyPr/>
        <a:lstStyle/>
        <a:p>
          <a:pPr>
            <a:defRPr sz="1300" b="0" strike="noStrike" spc="-1">
              <a:solidFill>
                <a:srgbClr val="1A1A1A"/>
              </a:solidFill>
              <a:latin typeface="Tahoma"/>
              <a:ea typeface="Arial"/>
            </a:defRPr>
          </a:pPr>
          <a:endParaRPr lang="pt-BR"/>
        </a:p>
      </c:txPr>
    </c:legend>
    <c:plotVisOnly val="1"/>
    <c:dispBlanksAs val="zero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/>
          <a:lstStyle/>
          <a:p>
            <a:pPr>
              <a:defRPr sz="1800" b="1" strike="noStrike" spc="-1">
                <a:latin typeface="Tahoma"/>
              </a:defRPr>
            </a:pPr>
            <a:r>
              <a:rPr lang="pt-BR" sz="1800" b="1" strike="noStrike" spc="-1">
                <a:latin typeface="Tahoma"/>
              </a:rPr>
              <a:t>Evolução do PDTIC - Indicadores</a:t>
            </a:r>
          </a:p>
        </c:rich>
      </c:tx>
      <c:layout/>
      <c:spPr>
        <a:noFill/>
        <a:ln w="0">
          <a:noFill/>
        </a:ln>
      </c:spPr>
    </c:title>
    <c:plotArea>
      <c:layout>
        <c:manualLayout>
          <c:layoutTarget val="inner"/>
          <c:xMode val="edge"/>
          <c:yMode val="edge"/>
          <c:x val="9.9152078774617125E-2"/>
          <c:y val="0.19803370786516902"/>
          <c:w val="0.68485594456601007"/>
          <c:h val="0.67101784534038311"/>
        </c:manualLayout>
      </c:layout>
      <c:barChart>
        <c:barDir val="col"/>
        <c:grouping val="clustered"/>
        <c:ser>
          <c:idx val="0"/>
          <c:order val="0"/>
          <c:tx>
            <c:strRef>
              <c:f>'RESUMO INDICADORES'!$B$2</c:f>
              <c:strCache>
                <c:ptCount val="1"/>
                <c:pt idx="0">
                  <c:v>APERFEIÇOAMENTO DO ATENDIMENTO AO USUÁRIO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pt-BR"/>
              </a:p>
            </c:txPr>
            <c:dLblPos val="outEnd"/>
            <c:showBubbleSize val="1"/>
            <c:separator> </c:separator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'RESUMO INDICADORES'!$A$3:$A$44</c:f>
              <c:strCache>
                <c:ptCount val="12"/>
                <c:pt idx="0">
                  <c:v>jul/2021</c:v>
                </c:pt>
                <c:pt idx="1">
                  <c:v>dez/2021</c:v>
                </c:pt>
                <c:pt idx="2">
                  <c:v>mar/2022</c:v>
                </c:pt>
                <c:pt idx="3">
                  <c:v>jun/2022</c:v>
                </c:pt>
                <c:pt idx="4">
                  <c:v>nov/2022</c:v>
                </c:pt>
                <c:pt idx="7">
                  <c:v>% executadas</c:v>
                </c:pt>
                <c:pt idx="8">
                  <c:v>% a executar</c:v>
                </c:pt>
                <c:pt idx="10">
                  <c:v>Não reportadas</c:v>
                </c:pt>
                <c:pt idx="11">
                  <c:v>Reportadas</c:v>
                </c:pt>
              </c:strCache>
            </c:strRef>
          </c:cat>
          <c:val>
            <c:numRef>
              <c:f>'RESUMO INDICADORES'!$B$3:$B$4</c:f>
              <c:numCache>
                <c:formatCode>0.00</c:formatCode>
                <c:ptCount val="2"/>
                <c:pt idx="0">
                  <c:v>17.5</c:v>
                </c:pt>
                <c:pt idx="1">
                  <c:v>17.5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8-435F-BEC8-C1622AD6FC84}"/>
            </c:ext>
          </c:extLst>
        </c:ser>
        <c:ser>
          <c:idx val="1"/>
          <c:order val="1"/>
          <c:tx>
            <c:strRef>
              <c:f>'RESUMO INDICADORES'!$C$2</c:f>
              <c:strCache>
                <c:ptCount val="1"/>
                <c:pt idx="0">
                  <c:v>EVOLUÇÃO DA GOVERNANÇA DE TIC</c:v>
                </c:pt>
              </c:strCache>
            </c:strRef>
          </c:tx>
          <c:spPr>
            <a:solidFill>
              <a:srgbClr val="FF420E"/>
            </a:solidFill>
            <a:ln w="0">
              <a:noFill/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pt-BR"/>
              </a:p>
            </c:txPr>
            <c:dLblPos val="outEnd"/>
            <c:showBubbleSize val="1"/>
            <c:separator> </c:separator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'RESUMO INDICADORES'!$A$3:$A$44</c:f>
              <c:strCache>
                <c:ptCount val="12"/>
                <c:pt idx="0">
                  <c:v>jul/2021</c:v>
                </c:pt>
                <c:pt idx="1">
                  <c:v>dez/2021</c:v>
                </c:pt>
                <c:pt idx="2">
                  <c:v>mar/2022</c:v>
                </c:pt>
                <c:pt idx="3">
                  <c:v>jun/2022</c:v>
                </c:pt>
                <c:pt idx="4">
                  <c:v>nov/2022</c:v>
                </c:pt>
                <c:pt idx="7">
                  <c:v>% executadas</c:v>
                </c:pt>
                <c:pt idx="8">
                  <c:v>% a executar</c:v>
                </c:pt>
                <c:pt idx="10">
                  <c:v>Não reportadas</c:v>
                </c:pt>
                <c:pt idx="11">
                  <c:v>Reportadas</c:v>
                </c:pt>
              </c:strCache>
            </c:strRef>
          </c:cat>
          <c:val>
            <c:numRef>
              <c:f>'RESUMO INDICADORES'!$C$3:$C$4</c:f>
              <c:numCache>
                <c:formatCode>0.00</c:formatCode>
                <c:ptCount val="2"/>
                <c:pt idx="0">
                  <c:v>19.130434782608692</c:v>
                </c:pt>
                <c:pt idx="1">
                  <c:v>40.434782608695649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58-435F-BEC8-C1622AD6FC84}"/>
            </c:ext>
          </c:extLst>
        </c:ser>
        <c:ser>
          <c:idx val="2"/>
          <c:order val="2"/>
          <c:tx>
            <c:strRef>
              <c:f>'RESUMO INDICADORES'!$D$2</c:f>
              <c:strCache>
                <c:ptCount val="1"/>
                <c:pt idx="0">
                  <c:v>APRIMORAMENTO DA SEGURANÇA DA INFORMAÇÃO E DA PROTEÇÃO DE DADOS PESSOAIS</c:v>
                </c:pt>
              </c:strCache>
            </c:strRef>
          </c:tx>
          <c:spPr>
            <a:solidFill>
              <a:srgbClr val="FFD320"/>
            </a:solidFill>
            <a:ln w="0">
              <a:noFill/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pt-BR"/>
              </a:p>
            </c:txPr>
            <c:dLblPos val="outEnd"/>
            <c:showBubbleSize val="1"/>
            <c:separator> </c:separator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'RESUMO INDICADORES'!$A$3:$A$44</c:f>
              <c:strCache>
                <c:ptCount val="12"/>
                <c:pt idx="0">
                  <c:v>jul/2021</c:v>
                </c:pt>
                <c:pt idx="1">
                  <c:v>dez/2021</c:v>
                </c:pt>
                <c:pt idx="2">
                  <c:v>mar/2022</c:v>
                </c:pt>
                <c:pt idx="3">
                  <c:v>jun/2022</c:v>
                </c:pt>
                <c:pt idx="4">
                  <c:v>nov/2022</c:v>
                </c:pt>
                <c:pt idx="7">
                  <c:v>% executadas</c:v>
                </c:pt>
                <c:pt idx="8">
                  <c:v>% a executar</c:v>
                </c:pt>
                <c:pt idx="10">
                  <c:v>Não reportadas</c:v>
                </c:pt>
                <c:pt idx="11">
                  <c:v>Reportadas</c:v>
                </c:pt>
              </c:strCache>
            </c:strRef>
          </c:cat>
          <c:val>
            <c:numRef>
              <c:f>'RESUMO INDICADORES'!$D$3:$D$4</c:f>
              <c:numCache>
                <c:formatCode>0.00</c:formatCode>
                <c:ptCount val="2"/>
                <c:pt idx="0">
                  <c:v>26.666666666666668</c:v>
                </c:pt>
                <c:pt idx="1">
                  <c:v>26.666666666666668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558-435F-BEC8-C1622AD6FC84}"/>
            </c:ext>
          </c:extLst>
        </c:ser>
        <c:ser>
          <c:idx val="3"/>
          <c:order val="3"/>
          <c:tx>
            <c:strRef>
              <c:f>'RESUMO INDICADORES'!$E$2</c:f>
              <c:strCache>
                <c:ptCount val="1"/>
                <c:pt idx="0">
                  <c:v>AUTOMAÇÃO DO ATENDIMENTO AO USUÁRIO</c:v>
                </c:pt>
              </c:strCache>
            </c:strRef>
          </c:tx>
          <c:spPr>
            <a:solidFill>
              <a:srgbClr val="579D1C"/>
            </a:solidFill>
            <a:ln w="0">
              <a:noFill/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pt-BR"/>
              </a:p>
            </c:txPr>
            <c:dLblPos val="outEnd"/>
            <c:showBubbleSize val="1"/>
            <c:separator> </c:separator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'RESUMO INDICADORES'!$A$3:$A$44</c:f>
              <c:strCache>
                <c:ptCount val="12"/>
                <c:pt idx="0">
                  <c:v>jul/2021</c:v>
                </c:pt>
                <c:pt idx="1">
                  <c:v>dez/2021</c:v>
                </c:pt>
                <c:pt idx="2">
                  <c:v>mar/2022</c:v>
                </c:pt>
                <c:pt idx="3">
                  <c:v>jun/2022</c:v>
                </c:pt>
                <c:pt idx="4">
                  <c:v>nov/2022</c:v>
                </c:pt>
                <c:pt idx="7">
                  <c:v>% executadas</c:v>
                </c:pt>
                <c:pt idx="8">
                  <c:v>% a executar</c:v>
                </c:pt>
                <c:pt idx="10">
                  <c:v>Não reportadas</c:v>
                </c:pt>
                <c:pt idx="11">
                  <c:v>Reportadas</c:v>
                </c:pt>
              </c:strCache>
            </c:strRef>
          </c:cat>
          <c:val>
            <c:numRef>
              <c:f>'RESUMO INDICADORES'!$E$3:$E$4</c:f>
              <c:numCache>
                <c:formatCode>0.00</c:formatCode>
                <c:ptCount val="2"/>
                <c:pt idx="0">
                  <c:v>12.5</c:v>
                </c:pt>
                <c:pt idx="1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558-435F-BEC8-C1622AD6FC84}"/>
            </c:ext>
          </c:extLst>
        </c:ser>
        <c:ser>
          <c:idx val="4"/>
          <c:order val="4"/>
          <c:tx>
            <c:strRef>
              <c:f>'RESUMO INDICADORES'!$F$2</c:f>
              <c:strCache>
                <c:ptCount val="1"/>
                <c:pt idx="0">
                  <c:v>ADEQUAÇÃO DA INFRAESTRUTURA</c:v>
                </c:pt>
              </c:strCache>
            </c:strRef>
          </c:tx>
          <c:spPr>
            <a:solidFill>
              <a:srgbClr val="7E0021"/>
            </a:solidFill>
            <a:ln w="0">
              <a:noFill/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pt-BR"/>
              </a:p>
            </c:txPr>
            <c:dLblPos val="outEnd"/>
            <c:showBubbleSize val="1"/>
            <c:separator> </c:separator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'RESUMO INDICADORES'!$A$3:$A$44</c:f>
              <c:strCache>
                <c:ptCount val="12"/>
                <c:pt idx="0">
                  <c:v>jul/2021</c:v>
                </c:pt>
                <c:pt idx="1">
                  <c:v>dez/2021</c:v>
                </c:pt>
                <c:pt idx="2">
                  <c:v>mar/2022</c:v>
                </c:pt>
                <c:pt idx="3">
                  <c:v>jun/2022</c:v>
                </c:pt>
                <c:pt idx="4">
                  <c:v>nov/2022</c:v>
                </c:pt>
                <c:pt idx="7">
                  <c:v>% executadas</c:v>
                </c:pt>
                <c:pt idx="8">
                  <c:v>% a executar</c:v>
                </c:pt>
                <c:pt idx="10">
                  <c:v>Não reportadas</c:v>
                </c:pt>
                <c:pt idx="11">
                  <c:v>Reportadas</c:v>
                </c:pt>
              </c:strCache>
            </c:strRef>
          </c:cat>
          <c:val>
            <c:numRef>
              <c:f>'RESUMO INDICADORES'!$F$3:$F$4</c:f>
              <c:numCache>
                <c:formatCode>0.00</c:formatCode>
                <c:ptCount val="2"/>
                <c:pt idx="0">
                  <c:v>26.25</c:v>
                </c:pt>
                <c:pt idx="1">
                  <c:v>41.25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558-435F-BEC8-C1622AD6FC84}"/>
            </c:ext>
          </c:extLst>
        </c:ser>
        <c:ser>
          <c:idx val="5"/>
          <c:order val="5"/>
          <c:tx>
            <c:strRef>
              <c:f>'RESUMO INDICADORES'!$G$2</c:f>
              <c:strCache>
                <c:ptCount val="1"/>
                <c:pt idx="0">
                  <c:v>APERFEIÇOAMENTO DA REDE DE DADOS</c:v>
                </c:pt>
              </c:strCache>
            </c:strRef>
          </c:tx>
          <c:spPr>
            <a:solidFill>
              <a:srgbClr val="83CAFF"/>
            </a:solidFill>
            <a:ln w="0">
              <a:noFill/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pt-BR"/>
              </a:p>
            </c:txPr>
            <c:dLblPos val="outEnd"/>
            <c:showBubbleSize val="1"/>
            <c:separator> </c:separator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'RESUMO INDICADORES'!$A$3:$A$44</c:f>
              <c:strCache>
                <c:ptCount val="12"/>
                <c:pt idx="0">
                  <c:v>jul/2021</c:v>
                </c:pt>
                <c:pt idx="1">
                  <c:v>dez/2021</c:v>
                </c:pt>
                <c:pt idx="2">
                  <c:v>mar/2022</c:v>
                </c:pt>
                <c:pt idx="3">
                  <c:v>jun/2022</c:v>
                </c:pt>
                <c:pt idx="4">
                  <c:v>nov/2022</c:v>
                </c:pt>
                <c:pt idx="7">
                  <c:v>% executadas</c:v>
                </c:pt>
                <c:pt idx="8">
                  <c:v>% a executar</c:v>
                </c:pt>
                <c:pt idx="10">
                  <c:v>Não reportadas</c:v>
                </c:pt>
                <c:pt idx="11">
                  <c:v>Reportadas</c:v>
                </c:pt>
              </c:strCache>
            </c:strRef>
          </c:cat>
          <c:val>
            <c:numRef>
              <c:f>'RESUMO INDICADORES'!$G$3:$G$4</c:f>
              <c:numCache>
                <c:formatCode>0.00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558-435F-BEC8-C1622AD6FC84}"/>
            </c:ext>
          </c:extLst>
        </c:ser>
        <c:ser>
          <c:idx val="6"/>
          <c:order val="6"/>
          <c:tx>
            <c:strRef>
              <c:f>'RESUMO INDICADORES'!$H$2</c:f>
              <c:strCache>
                <c:ptCount val="1"/>
                <c:pt idx="0">
                  <c:v>APRIMORAMENTO DO DESENVOLVIMENTO DE SISTEMAS</c:v>
                </c:pt>
              </c:strCache>
            </c:strRef>
          </c:tx>
          <c:spPr>
            <a:solidFill>
              <a:srgbClr val="314004"/>
            </a:solidFill>
            <a:ln w="0">
              <a:noFill/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pt-BR"/>
              </a:p>
            </c:txPr>
            <c:dLblPos val="outEnd"/>
            <c:showBubbleSize val="1"/>
            <c:separator> </c:separator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'RESUMO INDICADORES'!$A$3:$A$44</c:f>
              <c:strCache>
                <c:ptCount val="12"/>
                <c:pt idx="0">
                  <c:v>jul/2021</c:v>
                </c:pt>
                <c:pt idx="1">
                  <c:v>dez/2021</c:v>
                </c:pt>
                <c:pt idx="2">
                  <c:v>mar/2022</c:v>
                </c:pt>
                <c:pt idx="3">
                  <c:v>jun/2022</c:v>
                </c:pt>
                <c:pt idx="4">
                  <c:v>nov/2022</c:v>
                </c:pt>
                <c:pt idx="7">
                  <c:v>% executadas</c:v>
                </c:pt>
                <c:pt idx="8">
                  <c:v>% a executar</c:v>
                </c:pt>
                <c:pt idx="10">
                  <c:v>Não reportadas</c:v>
                </c:pt>
                <c:pt idx="11">
                  <c:v>Reportadas</c:v>
                </c:pt>
              </c:strCache>
            </c:strRef>
          </c:cat>
          <c:val>
            <c:numRef>
              <c:f>'RESUMO INDICADORES'!$H$3:$H$4</c:f>
              <c:numCache>
                <c:formatCode>0.00</c:formatCode>
                <c:ptCount val="2"/>
                <c:pt idx="0">
                  <c:v>18.823529411764707</c:v>
                </c:pt>
                <c:pt idx="1">
                  <c:v>38.823529411764703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558-435F-BEC8-C1622AD6FC84}"/>
            </c:ext>
          </c:extLst>
        </c:ser>
        <c:ser>
          <c:idx val="7"/>
          <c:order val="7"/>
          <c:tx>
            <c:strRef>
              <c:f>'RESUMO INDICADORES'!$I$2</c:f>
              <c:strCache>
                <c:ptCount val="1"/>
                <c:pt idx="0">
                  <c:v>GERAL</c:v>
                </c:pt>
              </c:strCache>
            </c:strRef>
          </c:tx>
          <c:spPr>
            <a:solidFill>
              <a:srgbClr val="AECF00"/>
            </a:solidFill>
            <a:ln w="0">
              <a:noFill/>
            </a:ln>
          </c:spPr>
          <c:dPt>
            <c:idx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5558-435F-BEC8-C1622AD6FC84}"/>
              </c:ext>
            </c:extLst>
          </c:dPt>
          <c:dLbls>
            <c:dLbl>
              <c:idx val="0"/>
              <c:layout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pt-BR"/>
                </a:p>
              </c:txPr>
              <c:dLblPos val="outEnd"/>
              <c:showBubbleSiz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558-435F-BEC8-C1622AD6FC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pt-BR"/>
              </a:p>
            </c:txPr>
            <c:dLblPos val="outEnd"/>
            <c:showBubbleSize val="1"/>
            <c:separator> </c:separator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'RESUMO INDICADORES'!$A$3:$A$44</c:f>
              <c:strCache>
                <c:ptCount val="12"/>
                <c:pt idx="0">
                  <c:v>jul/2021</c:v>
                </c:pt>
                <c:pt idx="1">
                  <c:v>dez/2021</c:v>
                </c:pt>
                <c:pt idx="2">
                  <c:v>mar/2022</c:v>
                </c:pt>
                <c:pt idx="3">
                  <c:v>jun/2022</c:v>
                </c:pt>
                <c:pt idx="4">
                  <c:v>nov/2022</c:v>
                </c:pt>
                <c:pt idx="7">
                  <c:v>% executadas</c:v>
                </c:pt>
                <c:pt idx="8">
                  <c:v>% a executar</c:v>
                </c:pt>
                <c:pt idx="10">
                  <c:v>Não reportadas</c:v>
                </c:pt>
                <c:pt idx="11">
                  <c:v>Reportadas</c:v>
                </c:pt>
              </c:strCache>
            </c:strRef>
          </c:cat>
          <c:val>
            <c:numRef>
              <c:f>'RESUMO INDICADORES'!$I$3:$I$4</c:f>
              <c:numCache>
                <c:formatCode>0.00</c:formatCode>
                <c:ptCount val="2"/>
                <c:pt idx="0">
                  <c:v>17.267232980148581</c:v>
                </c:pt>
                <c:pt idx="1">
                  <c:v>32.096425526732432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5558-435F-BEC8-C1622AD6FC84}"/>
            </c:ext>
          </c:extLst>
        </c:ser>
        <c:dLbls/>
        <c:gapWidth val="100"/>
        <c:axId val="135404544"/>
        <c:axId val="135426816"/>
      </c:barChart>
      <c:catAx>
        <c:axId val="135404544"/>
        <c:scaling>
          <c:orientation val="minMax"/>
        </c:scaling>
        <c:axPos val="b"/>
        <c:numFmt formatCode="mmm/yyyy" sourceLinked="0"/>
        <c:tickLblPos val="nextTo"/>
        <c:spPr>
          <a:ln w="0">
            <a:solidFill>
              <a:srgbClr val="B3B3B3"/>
            </a:solidFill>
          </a:ln>
        </c:spPr>
        <c:txPr>
          <a:bodyPr rot="-5400000"/>
          <a:lstStyle/>
          <a:p>
            <a:pPr>
              <a:defRPr sz="800" b="0" strike="noStrike" spc="-1">
                <a:latin typeface="Calibri Light"/>
              </a:defRPr>
            </a:pPr>
            <a:endParaRPr lang="pt-BR"/>
          </a:p>
        </c:txPr>
        <c:crossAx val="135426816"/>
        <c:crosses val="autoZero"/>
        <c:auto val="1"/>
        <c:lblAlgn val="ctr"/>
        <c:lblOffset val="100"/>
      </c:catAx>
      <c:valAx>
        <c:axId val="135426816"/>
        <c:scaling>
          <c:orientation val="minMax"/>
          <c:max val="100"/>
          <c:min val="0"/>
        </c:scaling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0.00" sourceLinked="0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pt-BR"/>
          </a:p>
        </c:txPr>
        <c:crossAx val="135404544"/>
        <c:crossesAt val="1"/>
        <c:crossBetween val="between"/>
        <c:majorUnit val="10"/>
      </c:valAx>
      <c:spPr>
        <a:noFill/>
        <a:ln w="0">
          <a:solidFill>
            <a:srgbClr val="B3B3B3"/>
          </a:solidFill>
        </a:ln>
      </c:spPr>
    </c:plotArea>
    <c:legend>
      <c:legendPos val="r"/>
      <c:layout>
        <c:manualLayout>
          <c:xMode val="edge"/>
          <c:yMode val="edge"/>
          <c:x val="0.82373051326465507"/>
          <c:y val="0.13293126239259703"/>
          <c:w val="0.162047588658948"/>
          <c:h val="0.83732650363516203"/>
        </c:manualLayout>
      </c:layout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latin typeface="Calibri Light"/>
            </a:defRPr>
          </a:pPr>
          <a:endParaRPr lang="pt-BR"/>
        </a:p>
      </c:txPr>
    </c:legend>
    <c:plotVisOnly val="1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251790</xdr:colOff>
      <xdr:row>15</xdr:row>
      <xdr:rowOff>107655</xdr:rowOff>
    </xdr:from>
    <xdr:to>
      <xdr:col>3</xdr:col>
      <xdr:colOff>1201965</xdr:colOff>
      <xdr:row>32</xdr:row>
      <xdr:rowOff>189375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2231385</xdr:colOff>
      <xdr:row>13</xdr:row>
      <xdr:rowOff>30930</xdr:rowOff>
    </xdr:from>
    <xdr:to>
      <xdr:col>8</xdr:col>
      <xdr:colOff>1311660</xdr:colOff>
      <xdr:row>35</xdr:row>
      <xdr:rowOff>111300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"/>
  <sheetViews>
    <sheetView topLeftCell="A3" workbookViewId="0">
      <selection activeCell="A3" sqref="A3"/>
    </sheetView>
  </sheetViews>
  <sheetFormatPr defaultColWidth="14.42578125" defaultRowHeight="12.75"/>
  <cols>
    <col min="1" max="1" width="36.140625" customWidth="1"/>
    <col min="2" max="2" width="28.42578125" customWidth="1"/>
    <col min="3" max="3" width="133.5703125" customWidth="1"/>
    <col min="4" max="4" width="50.85546875" customWidth="1"/>
  </cols>
  <sheetData>
    <row r="1" spans="1:4" ht="15">
      <c r="A1" s="4" t="s">
        <v>0</v>
      </c>
      <c r="B1" s="4" t="s">
        <v>1</v>
      </c>
      <c r="C1" s="4" t="s">
        <v>2</v>
      </c>
      <c r="D1" s="4" t="s">
        <v>3</v>
      </c>
    </row>
    <row r="2" spans="1:4" ht="57">
      <c r="A2" s="5" t="s">
        <v>4</v>
      </c>
      <c r="B2" s="5" t="s">
        <v>5</v>
      </c>
      <c r="C2" s="5" t="s">
        <v>6</v>
      </c>
      <c r="D2" s="5" t="s">
        <v>7</v>
      </c>
    </row>
    <row r="3" spans="1:4" ht="327.75">
      <c r="A3" s="5" t="s">
        <v>8</v>
      </c>
      <c r="B3" s="5" t="s">
        <v>9</v>
      </c>
      <c r="C3" s="5" t="s">
        <v>10</v>
      </c>
      <c r="D3" s="5" t="s">
        <v>7</v>
      </c>
    </row>
    <row r="4" spans="1:4" ht="85.5">
      <c r="A4" s="5" t="s">
        <v>11</v>
      </c>
      <c r="B4" s="5" t="s">
        <v>12</v>
      </c>
      <c r="C4" s="5" t="s">
        <v>13</v>
      </c>
      <c r="D4" s="5" t="s">
        <v>7</v>
      </c>
    </row>
    <row r="5" spans="1:4" ht="28.5">
      <c r="A5" s="5" t="s">
        <v>14</v>
      </c>
      <c r="B5" s="5" t="s">
        <v>15</v>
      </c>
      <c r="C5" s="5" t="s">
        <v>16</v>
      </c>
      <c r="D5" s="5" t="s">
        <v>7</v>
      </c>
    </row>
    <row r="6" spans="1:4" ht="128.25">
      <c r="A6" s="5" t="s">
        <v>17</v>
      </c>
      <c r="B6" s="5" t="s">
        <v>18</v>
      </c>
      <c r="C6" s="5" t="s">
        <v>19</v>
      </c>
      <c r="D6" s="5" t="s">
        <v>7</v>
      </c>
    </row>
    <row r="7" spans="1:4" ht="28.5">
      <c r="A7" s="5" t="s">
        <v>20</v>
      </c>
      <c r="B7" s="5" t="s">
        <v>21</v>
      </c>
      <c r="C7" s="5" t="s">
        <v>22</v>
      </c>
      <c r="D7" s="5" t="s">
        <v>7</v>
      </c>
    </row>
    <row r="8" spans="1:4" ht="199.5">
      <c r="A8" s="5" t="s">
        <v>23</v>
      </c>
      <c r="B8" s="5" t="s">
        <v>24</v>
      </c>
      <c r="C8" s="5" t="s">
        <v>25</v>
      </c>
      <c r="D8" s="5" t="s">
        <v>7</v>
      </c>
    </row>
  </sheetData>
  <printOptions horizontalCentered="1" gridLines="1"/>
  <pageMargins left="0.25" right="0.405555555555556" top="0.29861111111111099" bottom="0.29861111111111099" header="0.51180555555555496" footer="0.51180555555555496"/>
  <pageSetup paperSize="9" fitToHeight="0" pageOrder="overThenDown" orientation="landscape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R8"/>
  <sheetViews>
    <sheetView workbookViewId="0"/>
  </sheetViews>
  <sheetFormatPr defaultColWidth="14.42578125" defaultRowHeight="12.75"/>
  <cols>
    <col min="2" max="2" width="52.42578125" customWidth="1"/>
    <col min="3" max="3" width="23.42578125" customWidth="1"/>
    <col min="4" max="4" width="41.5703125" customWidth="1"/>
    <col min="5" max="5" width="31.140625" customWidth="1"/>
    <col min="6" max="6" width="38.140625" customWidth="1"/>
    <col min="7" max="7" width="49.42578125" customWidth="1"/>
    <col min="8" max="9" width="40.5703125" customWidth="1"/>
    <col min="10" max="10" width="33.7109375" customWidth="1"/>
    <col min="11" max="11" width="32.7109375" customWidth="1"/>
    <col min="12" max="12" width="31.140625" customWidth="1"/>
    <col min="13" max="13" width="32" customWidth="1"/>
    <col min="14" max="14" width="49.42578125" customWidth="1"/>
    <col min="15" max="15" width="40.5703125" customWidth="1"/>
    <col min="16" max="16" width="30.5703125" customWidth="1"/>
    <col min="17" max="17" width="28.28515625" customWidth="1"/>
    <col min="18" max="18" width="31.140625" customWidth="1"/>
  </cols>
  <sheetData>
    <row r="1" spans="1:18" ht="15">
      <c r="A1" s="48"/>
      <c r="B1" s="43">
        <v>44408</v>
      </c>
      <c r="C1" s="43">
        <v>44408</v>
      </c>
      <c r="D1" s="43">
        <v>44500</v>
      </c>
      <c r="E1" s="43">
        <v>44500</v>
      </c>
      <c r="F1" s="43">
        <v>44530</v>
      </c>
      <c r="G1" s="43">
        <v>44547</v>
      </c>
      <c r="H1" s="43">
        <v>44712</v>
      </c>
      <c r="I1" s="43">
        <v>44712</v>
      </c>
      <c r="J1" s="43">
        <v>44911</v>
      </c>
      <c r="K1" s="43">
        <v>44911</v>
      </c>
      <c r="L1" s="43">
        <v>44911</v>
      </c>
      <c r="M1" s="43">
        <v>44500</v>
      </c>
      <c r="N1" s="43">
        <v>44547</v>
      </c>
      <c r="O1" s="43">
        <v>44712</v>
      </c>
      <c r="P1" s="43">
        <v>44712</v>
      </c>
      <c r="Q1" s="43">
        <v>44911</v>
      </c>
      <c r="R1" s="43">
        <v>44911</v>
      </c>
    </row>
    <row r="2" spans="1:18" ht="15">
      <c r="A2" s="48"/>
      <c r="B2" s="37" t="s">
        <v>53</v>
      </c>
      <c r="C2" s="37" t="s">
        <v>53</v>
      </c>
      <c r="D2" s="37" t="s">
        <v>53</v>
      </c>
      <c r="E2" s="37" t="s">
        <v>53</v>
      </c>
      <c r="F2" s="37" t="s">
        <v>53</v>
      </c>
      <c r="G2" s="37" t="s">
        <v>53</v>
      </c>
      <c r="H2" s="37" t="s">
        <v>53</v>
      </c>
      <c r="I2" s="37" t="s">
        <v>53</v>
      </c>
      <c r="J2" s="37" t="s">
        <v>53</v>
      </c>
      <c r="K2" s="37" t="s">
        <v>53</v>
      </c>
      <c r="L2" s="37" t="s">
        <v>53</v>
      </c>
      <c r="M2" s="37" t="s">
        <v>66</v>
      </c>
      <c r="N2" s="37" t="s">
        <v>66</v>
      </c>
      <c r="O2" s="37" t="s">
        <v>66</v>
      </c>
      <c r="P2" s="37" t="s">
        <v>66</v>
      </c>
      <c r="Q2" s="37" t="s">
        <v>66</v>
      </c>
      <c r="R2" s="37" t="s">
        <v>66</v>
      </c>
    </row>
    <row r="3" spans="1:18" ht="60">
      <c r="A3" s="1" t="s">
        <v>208</v>
      </c>
      <c r="B3" s="37" t="s">
        <v>82</v>
      </c>
      <c r="C3" s="37" t="s">
        <v>88</v>
      </c>
      <c r="D3" s="37" t="s">
        <v>112</v>
      </c>
      <c r="E3" s="37" t="s">
        <v>113</v>
      </c>
      <c r="F3" s="37" t="s">
        <v>86</v>
      </c>
      <c r="G3" s="37" t="s">
        <v>69</v>
      </c>
      <c r="H3" s="37" t="s">
        <v>84</v>
      </c>
      <c r="I3" s="37" t="s">
        <v>85</v>
      </c>
      <c r="J3" s="37" t="s">
        <v>67</v>
      </c>
      <c r="K3" s="37" t="s">
        <v>93</v>
      </c>
      <c r="L3" s="37" t="s">
        <v>111</v>
      </c>
      <c r="M3" s="37" t="s">
        <v>113</v>
      </c>
      <c r="N3" s="37" t="s">
        <v>69</v>
      </c>
      <c r="O3" s="37" t="s">
        <v>84</v>
      </c>
      <c r="P3" s="37" t="s">
        <v>85</v>
      </c>
      <c r="Q3" s="37" t="s">
        <v>65</v>
      </c>
      <c r="R3" s="37" t="s">
        <v>111</v>
      </c>
    </row>
    <row r="4" spans="1:18" ht="15">
      <c r="A4" s="40">
        <v>44378</v>
      </c>
      <c r="B4" s="42">
        <f>MONITORAMENTO!I$20</f>
        <v>0.3</v>
      </c>
      <c r="C4" s="42">
        <f>MONITORAMENTO!I$27</f>
        <v>1</v>
      </c>
      <c r="D4" s="42">
        <f>MONITORAMENTO!I$42</f>
        <v>0.1</v>
      </c>
      <c r="E4" s="42">
        <f>MONITORAMENTO!I$43</f>
        <v>0</v>
      </c>
      <c r="F4" s="42">
        <f>MONITORAMENTO!I$26</f>
        <v>0.2</v>
      </c>
      <c r="G4" s="42">
        <f>MONITORAMENTO!I$13</f>
        <v>0</v>
      </c>
      <c r="H4" s="42">
        <f>MONITORAMENTO!I$22</f>
        <v>0.2</v>
      </c>
      <c r="I4" s="42">
        <f>MONITORAMENTO!I$24</f>
        <v>0</v>
      </c>
      <c r="J4" s="42">
        <f>MONITORAMENTO!I$12</f>
        <v>0</v>
      </c>
      <c r="K4" s="42">
        <f>MONITORAMENTO!I$29</f>
        <v>0.3</v>
      </c>
      <c r="L4" s="42">
        <f>MONITORAMENTO!I$40</f>
        <v>0</v>
      </c>
      <c r="M4" s="42">
        <f>MONITORAMENTO!I$43</f>
        <v>0</v>
      </c>
      <c r="N4" s="42">
        <f>MONITORAMENTO!I$14</f>
        <v>0.3</v>
      </c>
      <c r="O4" s="42">
        <f>MONITORAMENTO!I$23</f>
        <v>0.2</v>
      </c>
      <c r="P4" s="42">
        <f>MONITORAMENTO!I$25</f>
        <v>0.5</v>
      </c>
      <c r="Q4" s="41">
        <f>MONITORAMENTO!I$11</f>
        <v>0.1</v>
      </c>
      <c r="R4" s="42">
        <f>MONITORAMENTO!I$41</f>
        <v>0</v>
      </c>
    </row>
    <row r="5" spans="1:18" ht="15">
      <c r="A5" s="40">
        <v>44531</v>
      </c>
      <c r="B5" s="42">
        <f>MONITORAMENTO!K$20</f>
        <v>0.5</v>
      </c>
      <c r="C5" s="42">
        <f>MONITORAMENTO!K$27</f>
        <v>1</v>
      </c>
      <c r="D5" s="42">
        <f>MONITORAMENTO!K$42</f>
        <v>0.1</v>
      </c>
      <c r="E5" s="42">
        <f>MONITORAMENTO!K$43</f>
        <v>0</v>
      </c>
      <c r="F5" s="42">
        <f>MONITORAMENTO!K$26</f>
        <v>0.6</v>
      </c>
      <c r="G5" s="42">
        <f>MONITORAMENTO!K$13</f>
        <v>0</v>
      </c>
      <c r="H5" s="42">
        <f>MONITORAMENTO!K$22</f>
        <v>1</v>
      </c>
      <c r="I5" s="42">
        <f>MONITORAMENTO!K$24</f>
        <v>0.5</v>
      </c>
      <c r="J5" s="42">
        <f>MONITORAMENTO!K$12</f>
        <v>0.2</v>
      </c>
      <c r="K5" s="42">
        <f>MONITORAMENTO!K$29</f>
        <v>0.5</v>
      </c>
      <c r="L5" s="42">
        <f>MONITORAMENTO!K$40</f>
        <v>0</v>
      </c>
      <c r="M5" s="42">
        <f>MONITORAMENTO!K$43</f>
        <v>0</v>
      </c>
      <c r="N5" s="42">
        <f>MONITORAMENTO!K$14</f>
        <v>0.5</v>
      </c>
      <c r="O5" s="42">
        <f>MONITORAMENTO!K$23</f>
        <v>1</v>
      </c>
      <c r="P5" s="42">
        <f>MONITORAMENTO!K$25</f>
        <v>0.5</v>
      </c>
      <c r="Q5" s="41">
        <f>MONITORAMENTO!K$11</f>
        <v>0.1</v>
      </c>
      <c r="R5" s="42">
        <f>MONITORAMENTO!K$41</f>
        <v>0.1</v>
      </c>
    </row>
    <row r="6" spans="1:18" ht="15">
      <c r="A6" s="40">
        <v>44621</v>
      </c>
      <c r="B6" s="42">
        <f>MONITORAMENTO!M$20</f>
        <v>0</v>
      </c>
      <c r="C6" s="42">
        <f>MONITORAMENTO!M$27</f>
        <v>0</v>
      </c>
      <c r="D6" s="42">
        <f>MONITORAMENTO!M$42</f>
        <v>0</v>
      </c>
      <c r="E6" s="42">
        <f>MONITORAMENTO!M$43</f>
        <v>0</v>
      </c>
      <c r="F6" s="42">
        <f>MONITORAMENTO!M$26</f>
        <v>0</v>
      </c>
      <c r="G6" s="42">
        <f>MONITORAMENTO!M$13</f>
        <v>0</v>
      </c>
      <c r="H6" s="42">
        <f>MONITORAMENTO!M$22</f>
        <v>0</v>
      </c>
      <c r="I6" s="42">
        <f>MONITORAMENTO!M$24</f>
        <v>0</v>
      </c>
      <c r="J6" s="42">
        <f>MONITORAMENTO!M$12</f>
        <v>0</v>
      </c>
      <c r="K6" s="42">
        <f>MONITORAMENTO!M$29</f>
        <v>0</v>
      </c>
      <c r="L6" s="42">
        <f>MONITORAMENTO!M$40</f>
        <v>0</v>
      </c>
      <c r="M6" s="42">
        <f>MONITORAMENTO!M$43</f>
        <v>0</v>
      </c>
      <c r="N6" s="42">
        <f>MONITORAMENTO!M$14</f>
        <v>0</v>
      </c>
      <c r="O6" s="42">
        <f>MONITORAMENTO!M$23</f>
        <v>0</v>
      </c>
      <c r="P6" s="42">
        <f>MONITORAMENTO!M$25</f>
        <v>0</v>
      </c>
      <c r="Q6" s="41">
        <f>MONITORAMENTO!M$11</f>
        <v>0</v>
      </c>
      <c r="R6" s="42">
        <f>MONITORAMENTO!M$41</f>
        <v>0</v>
      </c>
    </row>
    <row r="7" spans="1:18" ht="15">
      <c r="A7" s="40">
        <v>44713</v>
      </c>
      <c r="B7" s="42">
        <f>MONITORAMENTO!O$20</f>
        <v>0</v>
      </c>
      <c r="C7" s="42">
        <f>MONITORAMENTO!O$27</f>
        <v>0</v>
      </c>
      <c r="D7" s="42">
        <f>MONITORAMENTO!O$42</f>
        <v>0</v>
      </c>
      <c r="E7" s="42">
        <f>MONITORAMENTO!O$43</f>
        <v>0</v>
      </c>
      <c r="F7" s="42">
        <f>MONITORAMENTO!O$26</f>
        <v>0</v>
      </c>
      <c r="G7" s="42">
        <f>MONITORAMENTO!O$13</f>
        <v>0</v>
      </c>
      <c r="H7" s="42">
        <f>MONITORAMENTO!O$22</f>
        <v>0</v>
      </c>
      <c r="I7" s="42">
        <f>MONITORAMENTO!O$24</f>
        <v>0</v>
      </c>
      <c r="J7" s="42">
        <f>MONITORAMENTO!O$12</f>
        <v>0</v>
      </c>
      <c r="K7" s="42">
        <f>MONITORAMENTO!O$29</f>
        <v>0</v>
      </c>
      <c r="L7" s="42">
        <f>MONITORAMENTO!O$40</f>
        <v>0</v>
      </c>
      <c r="M7" s="42">
        <f>MONITORAMENTO!O$43</f>
        <v>0</v>
      </c>
      <c r="N7" s="42">
        <f>MONITORAMENTO!O$14</f>
        <v>0</v>
      </c>
      <c r="O7" s="42">
        <f>MONITORAMENTO!O$23</f>
        <v>0</v>
      </c>
      <c r="P7" s="42">
        <f>MONITORAMENTO!O$25</f>
        <v>0</v>
      </c>
      <c r="Q7" s="41">
        <f>MONITORAMENTO!O$11</f>
        <v>0</v>
      </c>
      <c r="R7" s="42">
        <f>MONITORAMENTO!O$41</f>
        <v>0</v>
      </c>
    </row>
    <row r="8" spans="1:18" ht="15">
      <c r="A8" s="40">
        <v>44866</v>
      </c>
      <c r="B8" s="42">
        <f>MONITORAMENTO!Q$20</f>
        <v>0</v>
      </c>
      <c r="C8" s="42">
        <f>MONITORAMENTO!Q$27</f>
        <v>0</v>
      </c>
      <c r="D8" s="42">
        <f>MONITORAMENTO!Q$42</f>
        <v>0</v>
      </c>
      <c r="E8" s="42">
        <f>MONITORAMENTO!Q$43</f>
        <v>0</v>
      </c>
      <c r="F8" s="42">
        <f>MONITORAMENTO!Q$26</f>
        <v>0</v>
      </c>
      <c r="G8" s="42">
        <f>MONITORAMENTO!Q$13</f>
        <v>0</v>
      </c>
      <c r="H8" s="42">
        <f>MONITORAMENTO!Q$22</f>
        <v>0</v>
      </c>
      <c r="I8" s="42">
        <f>MONITORAMENTO!Q$24</f>
        <v>0</v>
      </c>
      <c r="J8" s="42">
        <f>MONITORAMENTO!Q$12</f>
        <v>0</v>
      </c>
      <c r="K8" s="42">
        <f>MONITORAMENTO!Q$29</f>
        <v>0</v>
      </c>
      <c r="L8" s="42">
        <f>MONITORAMENTO!Q$40</f>
        <v>0</v>
      </c>
      <c r="M8" s="42">
        <f>MONITORAMENTO!Q$43</f>
        <v>0</v>
      </c>
      <c r="N8" s="42">
        <f>MONITORAMENTO!Q$14</f>
        <v>0</v>
      </c>
      <c r="O8" s="42">
        <f>MONITORAMENTO!Q$23</f>
        <v>0</v>
      </c>
      <c r="P8" s="42">
        <f>MONITORAMENTO!Q$25</f>
        <v>0</v>
      </c>
      <c r="Q8" s="41">
        <f>MONITORAMENTO!Q$11</f>
        <v>0</v>
      </c>
      <c r="R8" s="42">
        <f>MONITORAMENTO!Q$41</f>
        <v>0</v>
      </c>
    </row>
  </sheetData>
  <mergeCells count="1">
    <mergeCell ref="A1:A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Y105"/>
  <sheetViews>
    <sheetView workbookViewId="0">
      <selection activeCell="H104" sqref="H104"/>
    </sheetView>
  </sheetViews>
  <sheetFormatPr defaultColWidth="14.42578125" defaultRowHeight="12.75"/>
  <cols>
    <col min="1" max="1" width="8" customWidth="1"/>
    <col min="2" max="2" width="24.85546875" customWidth="1"/>
    <col min="3" max="3" width="8" customWidth="1"/>
    <col min="4" max="4" width="26.42578125" customWidth="1"/>
    <col min="5" max="5" width="8.85546875" customWidth="1"/>
    <col min="6" max="6" width="29.28515625" customWidth="1"/>
    <col min="7" max="7" width="14.85546875" customWidth="1"/>
    <col min="8" max="8" width="13.42578125" customWidth="1"/>
    <col min="9" max="9" width="13.5703125" hidden="1" customWidth="1"/>
    <col min="10" max="10" width="12.85546875" hidden="1" customWidth="1"/>
    <col min="11" max="11" width="13.5703125" customWidth="1"/>
    <col min="12" max="12" width="12.85546875" customWidth="1"/>
    <col min="13" max="13" width="13.5703125" customWidth="1"/>
    <col min="14" max="14" width="12.85546875" customWidth="1"/>
    <col min="15" max="15" width="13.5703125" customWidth="1"/>
    <col min="16" max="16" width="12.85546875" customWidth="1"/>
    <col min="17" max="17" width="13.5703125" customWidth="1"/>
    <col min="18" max="18" width="12.85546875" customWidth="1"/>
    <col min="19" max="19" width="13.5703125" customWidth="1"/>
    <col min="20" max="20" width="12.85546875" customWidth="1"/>
    <col min="21" max="21" width="13.5703125" customWidth="1"/>
    <col min="22" max="22" width="12.85546875" customWidth="1"/>
    <col min="23" max="23" width="13.5703125" customWidth="1"/>
    <col min="24" max="24" width="12.85546875" customWidth="1"/>
  </cols>
  <sheetData>
    <row r="1" spans="1:25" ht="21.6" customHeight="1">
      <c r="A1" s="45" t="s">
        <v>26</v>
      </c>
      <c r="B1" s="45"/>
      <c r="C1" s="45"/>
      <c r="D1" s="45"/>
      <c r="E1" s="45"/>
      <c r="F1" s="45"/>
      <c r="G1" s="45"/>
      <c r="H1" s="45"/>
      <c r="I1" s="44">
        <v>44378</v>
      </c>
      <c r="J1" s="44"/>
      <c r="K1" s="44">
        <v>44531</v>
      </c>
      <c r="L1" s="44"/>
      <c r="M1" s="44">
        <v>44621</v>
      </c>
      <c r="N1" s="44"/>
      <c r="O1" s="44">
        <v>44743</v>
      </c>
      <c r="P1" s="44"/>
      <c r="Q1" s="44">
        <v>44866</v>
      </c>
      <c r="R1" s="44"/>
      <c r="S1" s="44">
        <v>44986</v>
      </c>
      <c r="T1" s="44"/>
      <c r="U1" s="44">
        <v>45108</v>
      </c>
      <c r="V1" s="44"/>
      <c r="W1" s="44">
        <v>45231</v>
      </c>
      <c r="X1" s="44"/>
    </row>
    <row r="2" spans="1:25" ht="47.25">
      <c r="A2" s="6" t="s">
        <v>27</v>
      </c>
      <c r="B2" s="6" t="s">
        <v>28</v>
      </c>
      <c r="C2" s="6" t="s">
        <v>29</v>
      </c>
      <c r="D2" s="6" t="s">
        <v>30</v>
      </c>
      <c r="E2" s="6" t="s">
        <v>31</v>
      </c>
      <c r="F2" s="6" t="s">
        <v>32</v>
      </c>
      <c r="G2" s="6" t="s">
        <v>33</v>
      </c>
      <c r="H2" s="6" t="s">
        <v>34</v>
      </c>
      <c r="I2" s="6" t="s">
        <v>35</v>
      </c>
      <c r="J2" s="6" t="s">
        <v>36</v>
      </c>
      <c r="K2" s="6" t="s">
        <v>35</v>
      </c>
      <c r="L2" s="6" t="s">
        <v>36</v>
      </c>
      <c r="M2" s="6" t="s">
        <v>35</v>
      </c>
      <c r="N2" s="6" t="s">
        <v>36</v>
      </c>
      <c r="O2" s="6" t="s">
        <v>35</v>
      </c>
      <c r="P2" s="6" t="s">
        <v>36</v>
      </c>
      <c r="Q2" s="6" t="s">
        <v>35</v>
      </c>
      <c r="R2" s="6" t="s">
        <v>36</v>
      </c>
      <c r="S2" s="6" t="s">
        <v>35</v>
      </c>
      <c r="T2" s="6" t="s">
        <v>36</v>
      </c>
      <c r="U2" s="6" t="s">
        <v>35</v>
      </c>
      <c r="V2" s="6" t="s">
        <v>36</v>
      </c>
      <c r="W2" s="6" t="s">
        <v>35</v>
      </c>
      <c r="X2" s="6" t="s">
        <v>36</v>
      </c>
    </row>
    <row r="3" spans="1:25" ht="45">
      <c r="A3" s="7" t="s">
        <v>37</v>
      </c>
      <c r="B3" s="8" t="s">
        <v>38</v>
      </c>
      <c r="C3" s="8" t="s">
        <v>39</v>
      </c>
      <c r="D3" s="9" t="s">
        <v>40</v>
      </c>
      <c r="E3" s="8" t="s">
        <v>41</v>
      </c>
      <c r="F3" s="10" t="s">
        <v>42</v>
      </c>
      <c r="G3" s="7" t="s">
        <v>43</v>
      </c>
      <c r="H3" s="11">
        <v>44463</v>
      </c>
      <c r="I3" s="12">
        <v>0.7</v>
      </c>
      <c r="J3" s="7"/>
      <c r="K3" s="12">
        <v>0.7</v>
      </c>
      <c r="L3" s="13">
        <v>44895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14"/>
    </row>
    <row r="4" spans="1:25" ht="45">
      <c r="A4" s="7" t="s">
        <v>37</v>
      </c>
      <c r="B4" s="8" t="s">
        <v>38</v>
      </c>
      <c r="C4" s="8" t="s">
        <v>39</v>
      </c>
      <c r="D4" s="9" t="s">
        <v>40</v>
      </c>
      <c r="E4" s="8" t="s">
        <v>44</v>
      </c>
      <c r="F4" s="10" t="s">
        <v>45</v>
      </c>
      <c r="G4" s="7" t="s">
        <v>43</v>
      </c>
      <c r="H4" s="11">
        <v>44547</v>
      </c>
      <c r="I4" s="12">
        <v>0</v>
      </c>
      <c r="J4" s="7"/>
      <c r="K4" s="12">
        <v>0</v>
      </c>
      <c r="L4" s="13">
        <v>44865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14"/>
    </row>
    <row r="5" spans="1:25" ht="60">
      <c r="A5" s="7" t="s">
        <v>37</v>
      </c>
      <c r="B5" s="8" t="s">
        <v>38</v>
      </c>
      <c r="C5" s="8" t="s">
        <v>46</v>
      </c>
      <c r="D5" s="9" t="s">
        <v>47</v>
      </c>
      <c r="E5" s="7" t="s">
        <v>41</v>
      </c>
      <c r="F5" s="9" t="s">
        <v>48</v>
      </c>
      <c r="G5" s="7" t="s">
        <v>43</v>
      </c>
      <c r="H5" s="11">
        <v>44547</v>
      </c>
      <c r="I5" s="12">
        <v>0</v>
      </c>
      <c r="J5" s="7"/>
      <c r="K5" s="12">
        <v>0</v>
      </c>
      <c r="L5" s="13">
        <v>44742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14"/>
    </row>
    <row r="6" spans="1:25" ht="60">
      <c r="A6" s="7" t="s">
        <v>37</v>
      </c>
      <c r="B6" s="8" t="s">
        <v>38</v>
      </c>
      <c r="C6" s="15" t="s">
        <v>46</v>
      </c>
      <c r="D6" s="9" t="s">
        <v>47</v>
      </c>
      <c r="E6" s="16" t="s">
        <v>44</v>
      </c>
      <c r="F6" s="17" t="s">
        <v>49</v>
      </c>
      <c r="G6" s="7" t="s">
        <v>43</v>
      </c>
      <c r="H6" s="11">
        <v>44680</v>
      </c>
      <c r="I6" s="12">
        <v>0</v>
      </c>
      <c r="J6" s="7"/>
      <c r="K6" s="12">
        <v>0</v>
      </c>
      <c r="L6" s="11">
        <v>44926</v>
      </c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14"/>
    </row>
    <row r="7" spans="1:25" ht="45">
      <c r="A7" s="7" t="s">
        <v>37</v>
      </c>
      <c r="B7" s="8" t="s">
        <v>38</v>
      </c>
      <c r="C7" s="7" t="s">
        <v>50</v>
      </c>
      <c r="D7" s="9" t="s">
        <v>51</v>
      </c>
      <c r="E7" s="7" t="s">
        <v>41</v>
      </c>
      <c r="F7" s="9" t="s">
        <v>52</v>
      </c>
      <c r="G7" s="7" t="s">
        <v>53</v>
      </c>
      <c r="H7" s="18">
        <v>44500</v>
      </c>
      <c r="I7" s="19">
        <v>0.1</v>
      </c>
      <c r="J7" s="7"/>
      <c r="K7" s="19">
        <v>0.1</v>
      </c>
      <c r="L7" s="13">
        <v>44926</v>
      </c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14"/>
    </row>
    <row r="8" spans="1:25" ht="75">
      <c r="A8" s="20" t="s">
        <v>37</v>
      </c>
      <c r="B8" s="7" t="s">
        <v>38</v>
      </c>
      <c r="C8" s="7" t="s">
        <v>50</v>
      </c>
      <c r="D8" s="10" t="s">
        <v>51</v>
      </c>
      <c r="E8" s="7" t="s">
        <v>44</v>
      </c>
      <c r="F8" s="10" t="s">
        <v>54</v>
      </c>
      <c r="G8" s="7" t="s">
        <v>55</v>
      </c>
      <c r="H8" s="18">
        <v>44742</v>
      </c>
      <c r="I8" s="21"/>
      <c r="J8" s="8"/>
      <c r="K8" s="19">
        <v>0</v>
      </c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14"/>
    </row>
    <row r="9" spans="1:25" ht="45">
      <c r="A9" s="7" t="s">
        <v>56</v>
      </c>
      <c r="B9" s="15" t="s">
        <v>57</v>
      </c>
      <c r="C9" s="15" t="s">
        <v>39</v>
      </c>
      <c r="D9" s="9" t="s">
        <v>58</v>
      </c>
      <c r="E9" s="15" t="s">
        <v>41</v>
      </c>
      <c r="F9" s="9" t="s">
        <v>59</v>
      </c>
      <c r="G9" s="7" t="s">
        <v>60</v>
      </c>
      <c r="H9" s="11">
        <v>44489</v>
      </c>
      <c r="I9" s="12">
        <v>0.25</v>
      </c>
      <c r="J9" s="7"/>
      <c r="K9" s="19">
        <v>0.5</v>
      </c>
      <c r="L9" s="22">
        <v>44651</v>
      </c>
      <c r="M9" s="21"/>
      <c r="N9" s="11"/>
      <c r="O9" s="21"/>
      <c r="P9" s="11"/>
      <c r="Q9" s="21"/>
      <c r="R9" s="11"/>
      <c r="S9" s="21"/>
      <c r="T9" s="11"/>
      <c r="U9" s="21"/>
      <c r="V9" s="11"/>
      <c r="W9" s="21"/>
      <c r="X9" s="11"/>
      <c r="Y9" s="14"/>
    </row>
    <row r="10" spans="1:25" ht="45">
      <c r="A10" s="7" t="s">
        <v>56</v>
      </c>
      <c r="B10" s="15" t="s">
        <v>57</v>
      </c>
      <c r="C10" s="15" t="s">
        <v>39</v>
      </c>
      <c r="D10" s="9" t="s">
        <v>58</v>
      </c>
      <c r="E10" s="15" t="s">
        <v>44</v>
      </c>
      <c r="F10" s="9" t="s">
        <v>61</v>
      </c>
      <c r="G10" s="7" t="s">
        <v>60</v>
      </c>
      <c r="H10" s="11">
        <v>44489</v>
      </c>
      <c r="I10" s="12">
        <v>0</v>
      </c>
      <c r="J10" s="7"/>
      <c r="K10" s="19">
        <v>0.5</v>
      </c>
      <c r="L10" s="22">
        <v>44651</v>
      </c>
      <c r="M10" s="21"/>
      <c r="N10" s="8"/>
      <c r="O10" s="21"/>
      <c r="P10" s="8"/>
      <c r="Q10" s="21"/>
      <c r="R10" s="8"/>
      <c r="S10" s="21"/>
      <c r="T10" s="8"/>
      <c r="U10" s="21"/>
      <c r="V10" s="8"/>
      <c r="W10" s="21"/>
      <c r="X10" s="8"/>
      <c r="Y10" s="14"/>
    </row>
    <row r="11" spans="1:25" ht="45">
      <c r="A11" s="7" t="s">
        <v>62</v>
      </c>
      <c r="B11" s="7" t="s">
        <v>63</v>
      </c>
      <c r="C11" s="7" t="s">
        <v>39</v>
      </c>
      <c r="D11" s="9" t="s">
        <v>64</v>
      </c>
      <c r="E11" s="7" t="s">
        <v>41</v>
      </c>
      <c r="F11" s="9" t="s">
        <v>65</v>
      </c>
      <c r="G11" s="8" t="s">
        <v>66</v>
      </c>
      <c r="H11" s="18">
        <v>44911</v>
      </c>
      <c r="I11" s="19">
        <v>0.1</v>
      </c>
      <c r="J11" s="7"/>
      <c r="K11" s="19">
        <v>0.1</v>
      </c>
      <c r="L11" s="18"/>
      <c r="M11" s="21"/>
      <c r="N11" s="8"/>
      <c r="O11" s="21"/>
      <c r="P11" s="8"/>
      <c r="Q11" s="21"/>
      <c r="R11" s="8"/>
      <c r="S11" s="21"/>
      <c r="T11" s="8"/>
      <c r="U11" s="21"/>
      <c r="V11" s="8"/>
      <c r="W11" s="21"/>
      <c r="X11" s="8"/>
      <c r="Y11" s="14"/>
    </row>
    <row r="12" spans="1:25" ht="45">
      <c r="A12" s="7" t="s">
        <v>62</v>
      </c>
      <c r="B12" s="7" t="s">
        <v>63</v>
      </c>
      <c r="C12" s="7" t="s">
        <v>39</v>
      </c>
      <c r="D12" s="9" t="s">
        <v>64</v>
      </c>
      <c r="E12" s="7" t="s">
        <v>44</v>
      </c>
      <c r="F12" s="9" t="s">
        <v>67</v>
      </c>
      <c r="G12" s="8" t="s">
        <v>53</v>
      </c>
      <c r="H12" s="18">
        <v>44911</v>
      </c>
      <c r="I12" s="19">
        <v>0</v>
      </c>
      <c r="J12" s="7"/>
      <c r="K12" s="19">
        <v>0.2</v>
      </c>
      <c r="L12" s="18"/>
      <c r="M12" s="21"/>
      <c r="N12" s="8"/>
      <c r="O12" s="21"/>
      <c r="P12" s="8"/>
      <c r="Q12" s="21"/>
      <c r="R12" s="8"/>
      <c r="S12" s="21"/>
      <c r="T12" s="8"/>
      <c r="U12" s="21"/>
      <c r="V12" s="8"/>
      <c r="W12" s="21"/>
      <c r="X12" s="8"/>
      <c r="Y12" s="14"/>
    </row>
    <row r="13" spans="1:25" ht="90">
      <c r="A13" s="7" t="s">
        <v>62</v>
      </c>
      <c r="B13" s="7" t="s">
        <v>63</v>
      </c>
      <c r="C13" s="7" t="s">
        <v>39</v>
      </c>
      <c r="D13" s="9" t="s">
        <v>64</v>
      </c>
      <c r="E13" s="7" t="s">
        <v>68</v>
      </c>
      <c r="F13" s="9" t="s">
        <v>69</v>
      </c>
      <c r="G13" s="8" t="s">
        <v>53</v>
      </c>
      <c r="H13" s="18">
        <v>44547</v>
      </c>
      <c r="I13" s="19">
        <v>0</v>
      </c>
      <c r="J13" s="7"/>
      <c r="K13" s="19">
        <v>0</v>
      </c>
      <c r="L13" s="22">
        <v>44773</v>
      </c>
      <c r="M13" s="21"/>
      <c r="N13" s="8"/>
      <c r="O13" s="21"/>
      <c r="P13" s="8"/>
      <c r="Q13" s="21"/>
      <c r="R13" s="8"/>
      <c r="S13" s="21"/>
      <c r="T13" s="8"/>
      <c r="U13" s="21"/>
      <c r="V13" s="8"/>
      <c r="W13" s="21"/>
      <c r="X13" s="8"/>
      <c r="Y13" s="14"/>
    </row>
    <row r="14" spans="1:25" ht="90">
      <c r="A14" s="7" t="s">
        <v>62</v>
      </c>
      <c r="B14" s="7" t="s">
        <v>63</v>
      </c>
      <c r="C14" s="7" t="s">
        <v>39</v>
      </c>
      <c r="D14" s="9" t="s">
        <v>64</v>
      </c>
      <c r="E14" s="7" t="s">
        <v>68</v>
      </c>
      <c r="F14" s="9" t="s">
        <v>69</v>
      </c>
      <c r="G14" s="8" t="s">
        <v>66</v>
      </c>
      <c r="H14" s="18">
        <v>44547</v>
      </c>
      <c r="I14" s="19">
        <v>0.3</v>
      </c>
      <c r="J14" s="23"/>
      <c r="K14" s="19">
        <v>0.5</v>
      </c>
      <c r="L14" s="22">
        <v>44912</v>
      </c>
      <c r="M14" s="21"/>
      <c r="N14" s="8"/>
      <c r="O14" s="21"/>
      <c r="P14" s="8"/>
      <c r="Q14" s="21"/>
      <c r="R14" s="8"/>
      <c r="S14" s="21"/>
      <c r="T14" s="8"/>
      <c r="U14" s="21"/>
      <c r="V14" s="8"/>
      <c r="W14" s="21"/>
      <c r="X14" s="8"/>
      <c r="Y14" s="14"/>
    </row>
    <row r="15" spans="1:25" ht="165">
      <c r="A15" s="7" t="s">
        <v>62</v>
      </c>
      <c r="B15" s="7" t="s">
        <v>63</v>
      </c>
      <c r="C15" s="7" t="s">
        <v>46</v>
      </c>
      <c r="D15" s="9" t="s">
        <v>70</v>
      </c>
      <c r="E15" s="7" t="s">
        <v>41</v>
      </c>
      <c r="F15" s="9" t="s">
        <v>71</v>
      </c>
      <c r="G15" s="7" t="s">
        <v>72</v>
      </c>
      <c r="H15" s="18">
        <v>44911</v>
      </c>
      <c r="I15" s="12">
        <v>0</v>
      </c>
      <c r="J15" s="7"/>
      <c r="K15" s="19">
        <v>0.4</v>
      </c>
      <c r="L15" s="18"/>
      <c r="M15" s="21"/>
      <c r="N15" s="8"/>
      <c r="O15" s="21"/>
      <c r="P15" s="8"/>
      <c r="Q15" s="21"/>
      <c r="R15" s="8"/>
      <c r="S15" s="21"/>
      <c r="T15" s="8"/>
      <c r="U15" s="21"/>
      <c r="V15" s="8"/>
      <c r="W15" s="21"/>
      <c r="X15" s="8"/>
      <c r="Y15" s="14"/>
    </row>
    <row r="16" spans="1:25" ht="45">
      <c r="A16" s="7" t="s">
        <v>62</v>
      </c>
      <c r="B16" s="7" t="s">
        <v>63</v>
      </c>
      <c r="C16" s="7" t="s">
        <v>46</v>
      </c>
      <c r="D16" s="9" t="s">
        <v>70</v>
      </c>
      <c r="E16" s="7" t="s">
        <v>44</v>
      </c>
      <c r="F16" s="9" t="s">
        <v>73</v>
      </c>
      <c r="G16" s="7" t="s">
        <v>43</v>
      </c>
      <c r="H16" s="18">
        <v>44547</v>
      </c>
      <c r="I16" s="12">
        <v>0</v>
      </c>
      <c r="J16" s="7"/>
      <c r="K16" s="19">
        <v>1</v>
      </c>
      <c r="L16" s="22"/>
      <c r="M16" s="21"/>
      <c r="N16" s="8"/>
      <c r="O16" s="21"/>
      <c r="P16" s="8"/>
      <c r="Q16" s="21"/>
      <c r="R16" s="8"/>
      <c r="S16" s="21"/>
      <c r="T16" s="8"/>
      <c r="U16" s="21"/>
      <c r="V16" s="8"/>
      <c r="W16" s="21"/>
      <c r="X16" s="8"/>
      <c r="Y16" s="14"/>
    </row>
    <row r="17" spans="1:25" ht="45">
      <c r="A17" s="7" t="s">
        <v>62</v>
      </c>
      <c r="B17" s="7" t="s">
        <v>63</v>
      </c>
      <c r="C17" s="7" t="s">
        <v>46</v>
      </c>
      <c r="D17" s="9" t="s">
        <v>70</v>
      </c>
      <c r="E17" s="7" t="s">
        <v>68</v>
      </c>
      <c r="F17" s="9" t="s">
        <v>74</v>
      </c>
      <c r="G17" s="7" t="s">
        <v>43</v>
      </c>
      <c r="H17" s="18">
        <v>44407</v>
      </c>
      <c r="I17" s="19">
        <v>0</v>
      </c>
      <c r="J17" s="7"/>
      <c r="K17" s="19">
        <v>1</v>
      </c>
      <c r="L17" s="22"/>
      <c r="M17" s="21"/>
      <c r="N17" s="8"/>
      <c r="O17" s="21"/>
      <c r="P17" s="8"/>
      <c r="Q17" s="21"/>
      <c r="R17" s="8"/>
      <c r="S17" s="21"/>
      <c r="T17" s="8"/>
      <c r="U17" s="21"/>
      <c r="V17" s="8"/>
      <c r="W17" s="21"/>
      <c r="X17" s="8"/>
      <c r="Y17" s="14"/>
    </row>
    <row r="18" spans="1:25" ht="45">
      <c r="A18" s="7" t="s">
        <v>62</v>
      </c>
      <c r="B18" s="7" t="s">
        <v>63</v>
      </c>
      <c r="C18" s="7" t="s">
        <v>46</v>
      </c>
      <c r="D18" s="9" t="s">
        <v>70</v>
      </c>
      <c r="E18" s="7" t="s">
        <v>75</v>
      </c>
      <c r="F18" s="9" t="s">
        <v>76</v>
      </c>
      <c r="G18" s="7" t="s">
        <v>43</v>
      </c>
      <c r="H18" s="18">
        <v>44407</v>
      </c>
      <c r="I18" s="19">
        <v>0</v>
      </c>
      <c r="J18" s="7"/>
      <c r="K18" s="19">
        <v>1</v>
      </c>
      <c r="L18" s="22"/>
      <c r="M18" s="21"/>
      <c r="N18" s="8"/>
      <c r="O18" s="21"/>
      <c r="P18" s="8"/>
      <c r="Q18" s="21"/>
      <c r="R18" s="8"/>
      <c r="S18" s="21"/>
      <c r="T18" s="8"/>
      <c r="U18" s="21"/>
      <c r="V18" s="8"/>
      <c r="W18" s="21"/>
      <c r="X18" s="8"/>
      <c r="Y18" s="14"/>
    </row>
    <row r="19" spans="1:25" ht="60">
      <c r="A19" s="7" t="s">
        <v>62</v>
      </c>
      <c r="B19" s="7" t="s">
        <v>63</v>
      </c>
      <c r="C19" s="7" t="s">
        <v>46</v>
      </c>
      <c r="D19" s="9" t="s">
        <v>70</v>
      </c>
      <c r="E19" s="7" t="s">
        <v>77</v>
      </c>
      <c r="F19" s="9" t="s">
        <v>78</v>
      </c>
      <c r="G19" s="7" t="s">
        <v>43</v>
      </c>
      <c r="H19" s="18">
        <v>44470</v>
      </c>
      <c r="I19" s="12">
        <v>0.2</v>
      </c>
      <c r="J19" s="7"/>
      <c r="K19" s="19">
        <v>0.6</v>
      </c>
      <c r="L19" s="22">
        <v>44926</v>
      </c>
      <c r="M19" s="21"/>
      <c r="N19" s="8"/>
      <c r="O19" s="21"/>
      <c r="P19" s="8"/>
      <c r="Q19" s="21"/>
      <c r="R19" s="8"/>
      <c r="S19" s="21"/>
      <c r="T19" s="8"/>
      <c r="U19" s="21"/>
      <c r="V19" s="8"/>
      <c r="W19" s="21"/>
      <c r="X19" s="8"/>
      <c r="Y19" s="14"/>
    </row>
    <row r="20" spans="1:25" ht="90">
      <c r="A20" s="7" t="s">
        <v>79</v>
      </c>
      <c r="B20" s="7" t="s">
        <v>80</v>
      </c>
      <c r="C20" s="7" t="s">
        <v>39</v>
      </c>
      <c r="D20" s="9" t="s">
        <v>81</v>
      </c>
      <c r="E20" s="7" t="s">
        <v>41</v>
      </c>
      <c r="F20" s="9" t="s">
        <v>82</v>
      </c>
      <c r="G20" s="8" t="s">
        <v>53</v>
      </c>
      <c r="H20" s="24">
        <v>44408</v>
      </c>
      <c r="I20" s="19">
        <v>0.3</v>
      </c>
      <c r="J20" s="25">
        <v>44500</v>
      </c>
      <c r="K20" s="19">
        <v>0.5</v>
      </c>
      <c r="L20" s="22">
        <v>44773</v>
      </c>
      <c r="M20" s="21"/>
      <c r="N20" s="8"/>
      <c r="O20" s="21"/>
      <c r="P20" s="8"/>
      <c r="Q20" s="21"/>
      <c r="R20" s="8"/>
      <c r="S20" s="21"/>
      <c r="T20" s="8"/>
      <c r="U20" s="21"/>
      <c r="V20" s="8"/>
      <c r="W20" s="21"/>
      <c r="X20" s="8"/>
      <c r="Y20" s="14"/>
    </row>
    <row r="21" spans="1:25" ht="60">
      <c r="A21" s="7" t="s">
        <v>79</v>
      </c>
      <c r="B21" s="7" t="s">
        <v>80</v>
      </c>
      <c r="C21" s="7" t="s">
        <v>39</v>
      </c>
      <c r="D21" s="9" t="s">
        <v>81</v>
      </c>
      <c r="E21" s="7" t="s">
        <v>44</v>
      </c>
      <c r="F21" s="9" t="s">
        <v>83</v>
      </c>
      <c r="G21" s="8" t="s">
        <v>43</v>
      </c>
      <c r="H21" s="11">
        <v>44408</v>
      </c>
      <c r="I21" s="12">
        <v>0</v>
      </c>
      <c r="J21" s="7"/>
      <c r="K21" s="12">
        <v>0</v>
      </c>
      <c r="L21" s="22">
        <v>44926</v>
      </c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14"/>
    </row>
    <row r="22" spans="1:25" ht="60">
      <c r="A22" s="7" t="s">
        <v>79</v>
      </c>
      <c r="B22" s="7" t="s">
        <v>80</v>
      </c>
      <c r="C22" s="7" t="s">
        <v>39</v>
      </c>
      <c r="D22" s="9" t="s">
        <v>81</v>
      </c>
      <c r="E22" s="7" t="s">
        <v>68</v>
      </c>
      <c r="F22" s="9" t="s">
        <v>84</v>
      </c>
      <c r="G22" s="8" t="s">
        <v>53</v>
      </c>
      <c r="H22" s="26">
        <v>44712</v>
      </c>
      <c r="I22" s="19">
        <v>0.2</v>
      </c>
      <c r="J22" s="7"/>
      <c r="K22" s="19">
        <v>1</v>
      </c>
      <c r="L22" s="1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14"/>
    </row>
    <row r="23" spans="1:25" ht="60">
      <c r="A23" s="7" t="s">
        <v>79</v>
      </c>
      <c r="B23" s="7" t="s">
        <v>80</v>
      </c>
      <c r="C23" s="7" t="s">
        <v>39</v>
      </c>
      <c r="D23" s="9" t="s">
        <v>81</v>
      </c>
      <c r="E23" s="7" t="s">
        <v>68</v>
      </c>
      <c r="F23" s="9" t="s">
        <v>84</v>
      </c>
      <c r="G23" s="8" t="s">
        <v>66</v>
      </c>
      <c r="H23" s="26">
        <v>44712</v>
      </c>
      <c r="I23" s="19">
        <v>0.2</v>
      </c>
      <c r="J23" s="23"/>
      <c r="K23" s="19">
        <v>1</v>
      </c>
      <c r="L23" s="1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14"/>
    </row>
    <row r="24" spans="1:25" ht="60">
      <c r="A24" s="7" t="s">
        <v>79</v>
      </c>
      <c r="B24" s="7" t="s">
        <v>80</v>
      </c>
      <c r="C24" s="7" t="s">
        <v>39</v>
      </c>
      <c r="D24" s="9" t="s">
        <v>81</v>
      </c>
      <c r="E24" s="7" t="s">
        <v>75</v>
      </c>
      <c r="F24" s="9" t="s">
        <v>85</v>
      </c>
      <c r="G24" s="8" t="s">
        <v>53</v>
      </c>
      <c r="H24" s="26">
        <v>44712</v>
      </c>
      <c r="I24" s="19">
        <v>0</v>
      </c>
      <c r="J24" s="7"/>
      <c r="K24" s="19">
        <v>0.5</v>
      </c>
      <c r="L24" s="1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14"/>
    </row>
    <row r="25" spans="1:25" ht="60">
      <c r="A25" s="7" t="s">
        <v>79</v>
      </c>
      <c r="B25" s="7" t="s">
        <v>80</v>
      </c>
      <c r="C25" s="7" t="s">
        <v>39</v>
      </c>
      <c r="D25" s="9" t="s">
        <v>81</v>
      </c>
      <c r="E25" s="7" t="s">
        <v>75</v>
      </c>
      <c r="F25" s="9" t="s">
        <v>85</v>
      </c>
      <c r="G25" s="8" t="s">
        <v>66</v>
      </c>
      <c r="H25" s="26">
        <v>44712</v>
      </c>
      <c r="I25" s="19">
        <v>0.5</v>
      </c>
      <c r="J25" s="7"/>
      <c r="K25" s="19">
        <v>0.5</v>
      </c>
      <c r="L25" s="1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14"/>
    </row>
    <row r="26" spans="1:25" ht="60">
      <c r="A26" s="7" t="s">
        <v>79</v>
      </c>
      <c r="B26" s="7" t="s">
        <v>80</v>
      </c>
      <c r="C26" s="7" t="s">
        <v>39</v>
      </c>
      <c r="D26" s="9" t="s">
        <v>81</v>
      </c>
      <c r="E26" s="7" t="s">
        <v>77</v>
      </c>
      <c r="F26" s="9" t="s">
        <v>86</v>
      </c>
      <c r="G26" s="8" t="s">
        <v>53</v>
      </c>
      <c r="H26" s="11">
        <v>44530</v>
      </c>
      <c r="I26" s="19">
        <v>0.2</v>
      </c>
      <c r="J26" s="7"/>
      <c r="K26" s="19">
        <v>0.6</v>
      </c>
      <c r="L26" s="22">
        <v>44926</v>
      </c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14"/>
    </row>
    <row r="27" spans="1:25" ht="60">
      <c r="A27" s="7" t="s">
        <v>79</v>
      </c>
      <c r="B27" s="7" t="s">
        <v>80</v>
      </c>
      <c r="C27" s="7" t="s">
        <v>39</v>
      </c>
      <c r="D27" s="9" t="s">
        <v>81</v>
      </c>
      <c r="E27" s="7" t="s">
        <v>87</v>
      </c>
      <c r="F27" s="9" t="s">
        <v>88</v>
      </c>
      <c r="G27" s="8" t="s">
        <v>53</v>
      </c>
      <c r="H27" s="11">
        <v>44408</v>
      </c>
      <c r="I27" s="19">
        <v>1</v>
      </c>
      <c r="J27" s="7"/>
      <c r="K27" s="19">
        <v>1</v>
      </c>
      <c r="L27" s="22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14"/>
    </row>
    <row r="28" spans="1:25" ht="60">
      <c r="A28" s="7" t="s">
        <v>79</v>
      </c>
      <c r="B28" s="7" t="s">
        <v>80</v>
      </c>
      <c r="C28" s="7" t="s">
        <v>39</v>
      </c>
      <c r="D28" s="9" t="s">
        <v>81</v>
      </c>
      <c r="E28" s="7" t="s">
        <v>89</v>
      </c>
      <c r="F28" s="9" t="s">
        <v>90</v>
      </c>
      <c r="G28" s="8" t="s">
        <v>91</v>
      </c>
      <c r="H28" s="11">
        <v>44911</v>
      </c>
      <c r="I28" s="12">
        <v>0</v>
      </c>
      <c r="J28" s="7"/>
      <c r="K28" s="19">
        <v>0</v>
      </c>
      <c r="L28" s="1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14"/>
    </row>
    <row r="29" spans="1:25" ht="45">
      <c r="A29" s="7" t="s">
        <v>79</v>
      </c>
      <c r="B29" s="7" t="s">
        <v>80</v>
      </c>
      <c r="C29" s="7" t="s">
        <v>46</v>
      </c>
      <c r="D29" s="9" t="s">
        <v>92</v>
      </c>
      <c r="E29" s="7" t="s">
        <v>41</v>
      </c>
      <c r="F29" s="9" t="s">
        <v>93</v>
      </c>
      <c r="G29" s="8" t="s">
        <v>53</v>
      </c>
      <c r="H29" s="11">
        <v>44911</v>
      </c>
      <c r="I29" s="19">
        <v>0.3</v>
      </c>
      <c r="J29" s="7"/>
      <c r="K29" s="19">
        <v>0.5</v>
      </c>
      <c r="L29" s="1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14"/>
    </row>
    <row r="30" spans="1:25" ht="90">
      <c r="A30" s="7" t="s">
        <v>79</v>
      </c>
      <c r="B30" s="7" t="s">
        <v>80</v>
      </c>
      <c r="C30" s="7" t="s">
        <v>46</v>
      </c>
      <c r="D30" s="9" t="s">
        <v>92</v>
      </c>
      <c r="E30" s="7" t="s">
        <v>44</v>
      </c>
      <c r="F30" s="9" t="s">
        <v>94</v>
      </c>
      <c r="G30" s="8" t="s">
        <v>91</v>
      </c>
      <c r="H30" s="11">
        <v>44469</v>
      </c>
      <c r="I30" s="12">
        <v>0</v>
      </c>
      <c r="J30" s="7"/>
      <c r="K30" s="19">
        <v>0</v>
      </c>
      <c r="L30" s="22">
        <v>44926</v>
      </c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14"/>
    </row>
    <row r="31" spans="1:25" ht="45">
      <c r="A31" s="7" t="s">
        <v>79</v>
      </c>
      <c r="B31" s="7" t="s">
        <v>80</v>
      </c>
      <c r="C31" s="7" t="s">
        <v>46</v>
      </c>
      <c r="D31" s="9" t="s">
        <v>92</v>
      </c>
      <c r="E31" s="7" t="s">
        <v>68</v>
      </c>
      <c r="F31" s="9" t="s">
        <v>95</v>
      </c>
      <c r="G31" s="8" t="s">
        <v>91</v>
      </c>
      <c r="H31" s="24">
        <v>44407</v>
      </c>
      <c r="I31" s="12">
        <v>0.9</v>
      </c>
      <c r="J31" s="25">
        <v>44438</v>
      </c>
      <c r="K31" s="19">
        <v>1</v>
      </c>
      <c r="L31" s="22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14"/>
    </row>
    <row r="32" spans="1:25" ht="45">
      <c r="A32" s="7" t="s">
        <v>79</v>
      </c>
      <c r="B32" s="7" t="s">
        <v>80</v>
      </c>
      <c r="C32" s="7" t="s">
        <v>46</v>
      </c>
      <c r="D32" s="9" t="s">
        <v>92</v>
      </c>
      <c r="E32" s="7" t="s">
        <v>75</v>
      </c>
      <c r="F32" s="9" t="s">
        <v>96</v>
      </c>
      <c r="G32" s="8" t="s">
        <v>97</v>
      </c>
      <c r="H32" s="11">
        <v>44911</v>
      </c>
      <c r="I32" s="12">
        <v>0</v>
      </c>
      <c r="J32" s="7"/>
      <c r="K32" s="19">
        <v>0</v>
      </c>
      <c r="L32" s="1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14"/>
    </row>
    <row r="33" spans="1:25" ht="45">
      <c r="A33" s="7" t="s">
        <v>79</v>
      </c>
      <c r="B33" s="7" t="s">
        <v>80</v>
      </c>
      <c r="C33" s="7" t="s">
        <v>46</v>
      </c>
      <c r="D33" s="9" t="s">
        <v>92</v>
      </c>
      <c r="E33" s="7" t="s">
        <v>77</v>
      </c>
      <c r="F33" s="9" t="s">
        <v>98</v>
      </c>
      <c r="G33" s="8" t="s">
        <v>97</v>
      </c>
      <c r="H33" s="11">
        <v>44911</v>
      </c>
      <c r="I33" s="12">
        <v>0</v>
      </c>
      <c r="J33" s="7"/>
      <c r="K33" s="19">
        <v>0</v>
      </c>
      <c r="L33" s="1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14"/>
    </row>
    <row r="34" spans="1:25" ht="45">
      <c r="A34" s="7" t="s">
        <v>79</v>
      </c>
      <c r="B34" s="7" t="s">
        <v>80</v>
      </c>
      <c r="C34" s="7" t="s">
        <v>46</v>
      </c>
      <c r="D34" s="9" t="s">
        <v>92</v>
      </c>
      <c r="E34" s="7" t="s">
        <v>87</v>
      </c>
      <c r="F34" s="9" t="s">
        <v>99</v>
      </c>
      <c r="G34" s="8" t="s">
        <v>97</v>
      </c>
      <c r="H34" s="11">
        <v>44911</v>
      </c>
      <c r="I34" s="12">
        <v>0</v>
      </c>
      <c r="J34" s="7"/>
      <c r="K34" s="19">
        <v>0</v>
      </c>
      <c r="L34" s="1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14"/>
    </row>
    <row r="35" spans="1:25" ht="45">
      <c r="A35" s="7" t="s">
        <v>79</v>
      </c>
      <c r="B35" s="7" t="s">
        <v>80</v>
      </c>
      <c r="C35" s="7" t="s">
        <v>46</v>
      </c>
      <c r="D35" s="9" t="s">
        <v>92</v>
      </c>
      <c r="E35" s="7" t="s">
        <v>89</v>
      </c>
      <c r="F35" s="9" t="s">
        <v>100</v>
      </c>
      <c r="G35" s="8" t="s">
        <v>97</v>
      </c>
      <c r="H35" s="11">
        <v>44911</v>
      </c>
      <c r="I35" s="12">
        <v>0</v>
      </c>
      <c r="J35" s="7"/>
      <c r="K35" s="19">
        <v>0</v>
      </c>
      <c r="L35" s="1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14"/>
    </row>
    <row r="36" spans="1:25" ht="45">
      <c r="A36" s="7" t="s">
        <v>79</v>
      </c>
      <c r="B36" s="7" t="s">
        <v>80</v>
      </c>
      <c r="C36" s="7" t="s">
        <v>46</v>
      </c>
      <c r="D36" s="9" t="s">
        <v>92</v>
      </c>
      <c r="E36" s="7" t="s">
        <v>101</v>
      </c>
      <c r="F36" s="9" t="s">
        <v>102</v>
      </c>
      <c r="G36" s="8" t="s">
        <v>97</v>
      </c>
      <c r="H36" s="11">
        <v>44911</v>
      </c>
      <c r="I36" s="12">
        <v>0</v>
      </c>
      <c r="J36" s="7"/>
      <c r="K36" s="19">
        <v>0</v>
      </c>
      <c r="L36" s="1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14"/>
    </row>
    <row r="37" spans="1:25" ht="45">
      <c r="A37" s="7" t="s">
        <v>79</v>
      </c>
      <c r="B37" s="7" t="s">
        <v>80</v>
      </c>
      <c r="C37" s="7" t="s">
        <v>46</v>
      </c>
      <c r="D37" s="9" t="s">
        <v>92</v>
      </c>
      <c r="E37" s="7" t="s">
        <v>103</v>
      </c>
      <c r="F37" s="9" t="s">
        <v>104</v>
      </c>
      <c r="G37" s="8" t="s">
        <v>97</v>
      </c>
      <c r="H37" s="11">
        <v>44911</v>
      </c>
      <c r="I37" s="12">
        <v>0</v>
      </c>
      <c r="J37" s="7"/>
      <c r="K37" s="19">
        <v>0</v>
      </c>
      <c r="L37" s="1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14"/>
    </row>
    <row r="38" spans="1:25" ht="60">
      <c r="A38" s="7" t="s">
        <v>79</v>
      </c>
      <c r="B38" s="7" t="s">
        <v>80</v>
      </c>
      <c r="C38" s="7" t="s">
        <v>50</v>
      </c>
      <c r="D38" s="9" t="s">
        <v>105</v>
      </c>
      <c r="E38" s="7" t="s">
        <v>41</v>
      </c>
      <c r="F38" s="9" t="s">
        <v>106</v>
      </c>
      <c r="G38" s="8" t="s">
        <v>91</v>
      </c>
      <c r="H38" s="11">
        <v>44530</v>
      </c>
      <c r="I38" s="12">
        <v>0.5</v>
      </c>
      <c r="J38" s="7"/>
      <c r="K38" s="19">
        <v>0.8</v>
      </c>
      <c r="L38" s="22" t="s">
        <v>107</v>
      </c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14"/>
    </row>
    <row r="39" spans="1:25" ht="60">
      <c r="A39" s="7" t="s">
        <v>79</v>
      </c>
      <c r="B39" s="7" t="s">
        <v>80</v>
      </c>
      <c r="C39" s="7" t="s">
        <v>50</v>
      </c>
      <c r="D39" s="9" t="s">
        <v>105</v>
      </c>
      <c r="E39" s="7" t="s">
        <v>44</v>
      </c>
      <c r="F39" s="9" t="s">
        <v>108</v>
      </c>
      <c r="G39" s="8" t="s">
        <v>91</v>
      </c>
      <c r="H39" s="11">
        <v>44591</v>
      </c>
      <c r="I39" s="12">
        <v>0.7</v>
      </c>
      <c r="J39" s="7"/>
      <c r="K39" s="19">
        <v>0.7</v>
      </c>
      <c r="L39" s="22" t="s">
        <v>107</v>
      </c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14"/>
    </row>
    <row r="40" spans="1:25" ht="60">
      <c r="A40" s="7" t="s">
        <v>79</v>
      </c>
      <c r="B40" s="7" t="s">
        <v>80</v>
      </c>
      <c r="C40" s="7" t="s">
        <v>109</v>
      </c>
      <c r="D40" s="9" t="s">
        <v>110</v>
      </c>
      <c r="E40" s="7" t="s">
        <v>41</v>
      </c>
      <c r="F40" s="9" t="s">
        <v>111</v>
      </c>
      <c r="G40" s="8" t="s">
        <v>53</v>
      </c>
      <c r="H40" s="11">
        <v>44911</v>
      </c>
      <c r="I40" s="19">
        <v>0</v>
      </c>
      <c r="J40" s="7"/>
      <c r="K40" s="19">
        <v>0</v>
      </c>
      <c r="L40" s="1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14"/>
    </row>
    <row r="41" spans="1:25" ht="60">
      <c r="A41" s="7" t="s">
        <v>79</v>
      </c>
      <c r="B41" s="7" t="s">
        <v>80</v>
      </c>
      <c r="C41" s="7" t="s">
        <v>109</v>
      </c>
      <c r="D41" s="9" t="s">
        <v>110</v>
      </c>
      <c r="E41" s="7" t="s">
        <v>41</v>
      </c>
      <c r="F41" s="9" t="s">
        <v>111</v>
      </c>
      <c r="G41" s="8" t="s">
        <v>66</v>
      </c>
      <c r="H41" s="11">
        <v>44911</v>
      </c>
      <c r="I41" s="19">
        <v>0</v>
      </c>
      <c r="J41" s="7"/>
      <c r="K41" s="19">
        <v>0.1</v>
      </c>
      <c r="L41" s="1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14"/>
    </row>
    <row r="42" spans="1:25" ht="75">
      <c r="A42" s="7" t="s">
        <v>79</v>
      </c>
      <c r="B42" s="7" t="s">
        <v>80</v>
      </c>
      <c r="C42" s="7" t="s">
        <v>109</v>
      </c>
      <c r="D42" s="9" t="s">
        <v>110</v>
      </c>
      <c r="E42" s="7" t="s">
        <v>44</v>
      </c>
      <c r="F42" s="9" t="s">
        <v>112</v>
      </c>
      <c r="G42" s="8" t="s">
        <v>53</v>
      </c>
      <c r="H42" s="11">
        <v>44500</v>
      </c>
      <c r="I42" s="19">
        <v>0.1</v>
      </c>
      <c r="J42" s="7"/>
      <c r="K42" s="19">
        <v>0.1</v>
      </c>
      <c r="L42" s="22">
        <v>44834</v>
      </c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14"/>
    </row>
    <row r="43" spans="1:25" ht="60">
      <c r="A43" s="7" t="s">
        <v>79</v>
      </c>
      <c r="B43" s="7" t="s">
        <v>80</v>
      </c>
      <c r="C43" s="7" t="s">
        <v>109</v>
      </c>
      <c r="D43" s="9" t="s">
        <v>110</v>
      </c>
      <c r="E43" s="7" t="s">
        <v>68</v>
      </c>
      <c r="F43" s="9" t="s">
        <v>113</v>
      </c>
      <c r="G43" s="8" t="s">
        <v>53</v>
      </c>
      <c r="H43" s="11">
        <v>44500</v>
      </c>
      <c r="I43" s="19">
        <v>0</v>
      </c>
      <c r="J43" s="7"/>
      <c r="K43" s="19">
        <v>0</v>
      </c>
      <c r="L43" s="22">
        <v>44926</v>
      </c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14"/>
    </row>
    <row r="44" spans="1:25" ht="60">
      <c r="A44" s="7" t="s">
        <v>79</v>
      </c>
      <c r="B44" s="7" t="s">
        <v>80</v>
      </c>
      <c r="C44" s="7" t="s">
        <v>109</v>
      </c>
      <c r="D44" s="9" t="s">
        <v>110</v>
      </c>
      <c r="E44" s="7" t="s">
        <v>68</v>
      </c>
      <c r="F44" s="9" t="s">
        <v>113</v>
      </c>
      <c r="G44" s="8" t="s">
        <v>66</v>
      </c>
      <c r="H44" s="11">
        <v>44500</v>
      </c>
      <c r="I44" s="19">
        <v>0.1</v>
      </c>
      <c r="J44" s="7"/>
      <c r="K44" s="19">
        <v>0.1</v>
      </c>
      <c r="L44" s="22">
        <v>44834</v>
      </c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14"/>
    </row>
    <row r="45" spans="1:25" ht="60">
      <c r="A45" s="7" t="s">
        <v>79</v>
      </c>
      <c r="B45" s="7" t="s">
        <v>80</v>
      </c>
      <c r="C45" s="7" t="s">
        <v>109</v>
      </c>
      <c r="D45" s="9" t="s">
        <v>110</v>
      </c>
      <c r="E45" s="7" t="s">
        <v>75</v>
      </c>
      <c r="F45" s="9" t="s">
        <v>114</v>
      </c>
      <c r="G45" s="8" t="s">
        <v>91</v>
      </c>
      <c r="H45" s="11">
        <v>44547</v>
      </c>
      <c r="I45" s="12">
        <v>0.3</v>
      </c>
      <c r="J45" s="7"/>
      <c r="K45" s="19">
        <v>0.4</v>
      </c>
      <c r="L45" s="22">
        <v>44926</v>
      </c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14"/>
    </row>
    <row r="46" spans="1:25" ht="60">
      <c r="A46" s="7" t="s">
        <v>79</v>
      </c>
      <c r="B46" s="7" t="s">
        <v>80</v>
      </c>
      <c r="C46" s="7" t="s">
        <v>109</v>
      </c>
      <c r="D46" s="9" t="s">
        <v>110</v>
      </c>
      <c r="E46" s="7" t="s">
        <v>77</v>
      </c>
      <c r="F46" s="9" t="s">
        <v>115</v>
      </c>
      <c r="G46" s="8" t="s">
        <v>91</v>
      </c>
      <c r="H46" s="11">
        <v>44911</v>
      </c>
      <c r="I46" s="12">
        <v>0.3</v>
      </c>
      <c r="J46" s="7"/>
      <c r="K46" s="19">
        <v>0.35</v>
      </c>
      <c r="L46" s="1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14"/>
    </row>
    <row r="47" spans="1:25" ht="60">
      <c r="A47" s="7" t="s">
        <v>79</v>
      </c>
      <c r="B47" s="7" t="s">
        <v>80</v>
      </c>
      <c r="C47" s="7" t="s">
        <v>109</v>
      </c>
      <c r="D47" s="9" t="s">
        <v>110</v>
      </c>
      <c r="E47" s="7" t="s">
        <v>87</v>
      </c>
      <c r="F47" s="9" t="s">
        <v>116</v>
      </c>
      <c r="G47" s="8" t="s">
        <v>91</v>
      </c>
      <c r="H47" s="11">
        <v>44500</v>
      </c>
      <c r="I47" s="12">
        <v>0.7</v>
      </c>
      <c r="J47" s="7"/>
      <c r="K47" s="19">
        <v>0.75</v>
      </c>
      <c r="L47" s="22">
        <v>44865</v>
      </c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14"/>
    </row>
    <row r="48" spans="1:25" ht="60">
      <c r="A48" s="7" t="s">
        <v>79</v>
      </c>
      <c r="B48" s="7" t="s">
        <v>80</v>
      </c>
      <c r="C48" s="7" t="s">
        <v>109</v>
      </c>
      <c r="D48" s="9" t="s">
        <v>110</v>
      </c>
      <c r="E48" s="7" t="s">
        <v>89</v>
      </c>
      <c r="F48" s="9" t="s">
        <v>117</v>
      </c>
      <c r="G48" s="8" t="s">
        <v>91</v>
      </c>
      <c r="H48" s="11">
        <v>44561</v>
      </c>
      <c r="I48" s="12">
        <v>0.5</v>
      </c>
      <c r="J48" s="7"/>
      <c r="K48" s="19">
        <v>0.65</v>
      </c>
      <c r="L48" s="22">
        <v>44926</v>
      </c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14"/>
    </row>
    <row r="49" spans="1:25" ht="90">
      <c r="A49" s="7" t="s">
        <v>79</v>
      </c>
      <c r="B49" s="7" t="s">
        <v>80</v>
      </c>
      <c r="C49" s="7" t="s">
        <v>109</v>
      </c>
      <c r="D49" s="9" t="s">
        <v>110</v>
      </c>
      <c r="E49" s="7" t="s">
        <v>101</v>
      </c>
      <c r="F49" s="9" t="s">
        <v>118</v>
      </c>
      <c r="G49" s="8" t="s">
        <v>91</v>
      </c>
      <c r="H49" s="11">
        <v>44911</v>
      </c>
      <c r="I49" s="12">
        <v>0.5</v>
      </c>
      <c r="J49" s="7"/>
      <c r="K49" s="19">
        <v>1</v>
      </c>
      <c r="L49" s="1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14"/>
    </row>
    <row r="50" spans="1:25" ht="60">
      <c r="A50" s="7" t="s">
        <v>79</v>
      </c>
      <c r="B50" s="7" t="s">
        <v>80</v>
      </c>
      <c r="C50" s="7" t="s">
        <v>109</v>
      </c>
      <c r="D50" s="9" t="s">
        <v>110</v>
      </c>
      <c r="E50" s="7" t="s">
        <v>103</v>
      </c>
      <c r="F50" s="9" t="s">
        <v>119</v>
      </c>
      <c r="G50" s="8" t="s">
        <v>91</v>
      </c>
      <c r="H50" s="11">
        <v>44911</v>
      </c>
      <c r="I50" s="12">
        <v>0</v>
      </c>
      <c r="J50" s="7"/>
      <c r="K50" s="19">
        <v>0</v>
      </c>
      <c r="L50" s="18"/>
      <c r="M50" s="21"/>
      <c r="N50" s="8"/>
      <c r="O50" s="21"/>
      <c r="P50" s="8"/>
      <c r="Q50" s="21"/>
      <c r="R50" s="8"/>
      <c r="S50" s="21"/>
      <c r="T50" s="8"/>
      <c r="U50" s="21"/>
      <c r="V50" s="8"/>
      <c r="W50" s="21"/>
      <c r="X50" s="8"/>
      <c r="Y50" s="14"/>
    </row>
    <row r="51" spans="1:25" ht="60">
      <c r="A51" s="7" t="s">
        <v>79</v>
      </c>
      <c r="B51" s="7" t="s">
        <v>80</v>
      </c>
      <c r="C51" s="7" t="s">
        <v>109</v>
      </c>
      <c r="D51" s="9" t="s">
        <v>110</v>
      </c>
      <c r="E51" s="7" t="s">
        <v>120</v>
      </c>
      <c r="F51" s="9" t="s">
        <v>121</v>
      </c>
      <c r="G51" s="8" t="s">
        <v>91</v>
      </c>
      <c r="H51" s="11">
        <v>44911</v>
      </c>
      <c r="I51" s="12">
        <v>0</v>
      </c>
      <c r="J51" s="7"/>
      <c r="K51" s="19">
        <v>0</v>
      </c>
      <c r="L51" s="18"/>
      <c r="M51" s="27"/>
      <c r="N51" s="28"/>
      <c r="O51" s="27"/>
      <c r="P51" s="28"/>
      <c r="Q51" s="27"/>
      <c r="R51" s="28"/>
      <c r="S51" s="27"/>
      <c r="T51" s="28"/>
      <c r="U51" s="27"/>
      <c r="V51" s="28"/>
      <c r="W51" s="27"/>
      <c r="X51" s="28"/>
      <c r="Y51" s="14"/>
    </row>
    <row r="52" spans="1:25" ht="60">
      <c r="A52" s="20" t="s">
        <v>79</v>
      </c>
      <c r="B52" s="7" t="s">
        <v>80</v>
      </c>
      <c r="C52" s="7" t="s">
        <v>109</v>
      </c>
      <c r="D52" s="10" t="s">
        <v>110</v>
      </c>
      <c r="E52" s="7" t="s">
        <v>122</v>
      </c>
      <c r="F52" s="10" t="s">
        <v>123</v>
      </c>
      <c r="G52" s="7" t="s">
        <v>124</v>
      </c>
      <c r="H52" s="18">
        <v>44926</v>
      </c>
      <c r="I52" s="29"/>
      <c r="J52" s="23"/>
      <c r="K52" s="19">
        <v>1</v>
      </c>
      <c r="L52" s="18"/>
      <c r="M52" s="27"/>
      <c r="N52" s="28"/>
      <c r="O52" s="27"/>
      <c r="P52" s="28"/>
      <c r="Q52" s="27"/>
      <c r="R52" s="28"/>
      <c r="S52" s="27"/>
      <c r="T52" s="28"/>
      <c r="U52" s="27"/>
      <c r="V52" s="28"/>
      <c r="W52" s="27"/>
      <c r="X52" s="28"/>
      <c r="Y52" s="14"/>
    </row>
    <row r="53" spans="1:25" ht="60">
      <c r="A53" s="7" t="s">
        <v>79</v>
      </c>
      <c r="B53" s="7" t="s">
        <v>80</v>
      </c>
      <c r="C53" s="7" t="s">
        <v>109</v>
      </c>
      <c r="D53" s="10" t="s">
        <v>110</v>
      </c>
      <c r="E53" s="7" t="s">
        <v>125</v>
      </c>
      <c r="F53" s="10" t="s">
        <v>126</v>
      </c>
      <c r="G53" s="7" t="s">
        <v>66</v>
      </c>
      <c r="H53" s="18">
        <v>44926</v>
      </c>
      <c r="I53" s="29"/>
      <c r="J53" s="23"/>
      <c r="K53" s="19">
        <v>0.7</v>
      </c>
      <c r="L53" s="18"/>
      <c r="M53" s="27"/>
      <c r="N53" s="28"/>
      <c r="O53" s="27"/>
      <c r="P53" s="28"/>
      <c r="Q53" s="27"/>
      <c r="R53" s="28"/>
      <c r="S53" s="27"/>
      <c r="T53" s="28"/>
      <c r="U53" s="27"/>
      <c r="V53" s="28"/>
      <c r="W53" s="27"/>
      <c r="X53" s="28"/>
      <c r="Y53" s="14"/>
    </row>
    <row r="54" spans="1:25" ht="60">
      <c r="A54" s="7" t="s">
        <v>79</v>
      </c>
      <c r="B54" s="7" t="s">
        <v>80</v>
      </c>
      <c r="C54" s="7" t="s">
        <v>109</v>
      </c>
      <c r="D54" s="10" t="s">
        <v>110</v>
      </c>
      <c r="E54" s="7" t="s">
        <v>125</v>
      </c>
      <c r="F54" s="10" t="s">
        <v>126</v>
      </c>
      <c r="G54" s="7" t="s">
        <v>53</v>
      </c>
      <c r="H54" s="18">
        <v>44926</v>
      </c>
      <c r="I54" s="30"/>
      <c r="J54" s="28"/>
      <c r="K54" s="19">
        <v>0.7</v>
      </c>
      <c r="L54" s="18"/>
      <c r="M54" s="27"/>
      <c r="N54" s="28"/>
      <c r="O54" s="27"/>
      <c r="P54" s="28"/>
      <c r="Q54" s="27"/>
      <c r="R54" s="28"/>
      <c r="S54" s="27"/>
      <c r="T54" s="28"/>
      <c r="U54" s="27"/>
      <c r="V54" s="28"/>
      <c r="W54" s="27"/>
      <c r="X54" s="28"/>
      <c r="Y54" s="14"/>
    </row>
    <row r="55" spans="1:25" ht="60">
      <c r="A55" s="7" t="s">
        <v>79</v>
      </c>
      <c r="B55" s="7" t="s">
        <v>80</v>
      </c>
      <c r="C55" s="7" t="s">
        <v>109</v>
      </c>
      <c r="D55" s="10" t="s">
        <v>110</v>
      </c>
      <c r="E55" s="7" t="s">
        <v>127</v>
      </c>
      <c r="F55" s="10" t="s">
        <v>128</v>
      </c>
      <c r="G55" s="7" t="s">
        <v>124</v>
      </c>
      <c r="H55" s="18">
        <v>44926</v>
      </c>
      <c r="I55" s="29"/>
      <c r="J55" s="23"/>
      <c r="K55" s="19">
        <v>0.1</v>
      </c>
      <c r="L55" s="18">
        <v>44918</v>
      </c>
      <c r="M55" s="27"/>
      <c r="N55" s="28"/>
      <c r="O55" s="27"/>
      <c r="P55" s="28"/>
      <c r="Q55" s="27"/>
      <c r="R55" s="28"/>
      <c r="S55" s="27"/>
      <c r="T55" s="28"/>
      <c r="U55" s="27"/>
      <c r="V55" s="28"/>
      <c r="W55" s="27"/>
      <c r="X55" s="28"/>
      <c r="Y55" s="14"/>
    </row>
    <row r="56" spans="1:25" ht="60">
      <c r="A56" s="7" t="s">
        <v>79</v>
      </c>
      <c r="B56" s="7" t="s">
        <v>80</v>
      </c>
      <c r="C56" s="7" t="s">
        <v>109</v>
      </c>
      <c r="D56" s="10" t="s">
        <v>110</v>
      </c>
      <c r="E56" s="7" t="s">
        <v>129</v>
      </c>
      <c r="F56" s="10" t="s">
        <v>130</v>
      </c>
      <c r="G56" s="7" t="s">
        <v>55</v>
      </c>
      <c r="H56" s="18">
        <v>44926</v>
      </c>
      <c r="I56" s="29"/>
      <c r="J56" s="23"/>
      <c r="K56" s="19">
        <v>0</v>
      </c>
      <c r="L56" s="18"/>
      <c r="M56" s="27"/>
      <c r="N56" s="28"/>
      <c r="O56" s="27"/>
      <c r="P56" s="28"/>
      <c r="Q56" s="27"/>
      <c r="R56" s="28"/>
      <c r="S56" s="27"/>
      <c r="T56" s="28"/>
      <c r="U56" s="27"/>
      <c r="V56" s="28"/>
      <c r="W56" s="27"/>
      <c r="X56" s="28"/>
      <c r="Y56" s="14"/>
    </row>
    <row r="57" spans="1:25" ht="60">
      <c r="A57" s="7" t="s">
        <v>79</v>
      </c>
      <c r="B57" s="7" t="s">
        <v>80</v>
      </c>
      <c r="C57" s="7" t="s">
        <v>109</v>
      </c>
      <c r="D57" s="10" t="s">
        <v>110</v>
      </c>
      <c r="E57" s="7" t="s">
        <v>131</v>
      </c>
      <c r="F57" s="10" t="s">
        <v>132</v>
      </c>
      <c r="G57" s="7" t="s">
        <v>72</v>
      </c>
      <c r="H57" s="18">
        <v>44926</v>
      </c>
      <c r="I57" s="29"/>
      <c r="J57" s="23"/>
      <c r="K57" s="19">
        <v>0.8</v>
      </c>
      <c r="L57" s="18"/>
      <c r="M57" s="27"/>
      <c r="N57" s="28"/>
      <c r="O57" s="27"/>
      <c r="P57" s="28"/>
      <c r="Q57" s="27"/>
      <c r="R57" s="28"/>
      <c r="S57" s="27"/>
      <c r="T57" s="28"/>
      <c r="U57" s="27"/>
      <c r="V57" s="28"/>
      <c r="W57" s="27"/>
      <c r="X57" s="28"/>
      <c r="Y57" s="14"/>
    </row>
    <row r="58" spans="1:25" ht="60">
      <c r="A58" s="7" t="s">
        <v>79</v>
      </c>
      <c r="B58" s="7" t="s">
        <v>80</v>
      </c>
      <c r="C58" s="7" t="s">
        <v>109</v>
      </c>
      <c r="D58" s="10" t="s">
        <v>110</v>
      </c>
      <c r="E58" s="7" t="s">
        <v>133</v>
      </c>
      <c r="F58" s="10" t="s">
        <v>134</v>
      </c>
      <c r="G58" s="7" t="s">
        <v>124</v>
      </c>
      <c r="H58" s="18">
        <v>44926</v>
      </c>
      <c r="I58" s="29"/>
      <c r="J58" s="23"/>
      <c r="K58" s="19">
        <v>1</v>
      </c>
      <c r="L58" s="18"/>
      <c r="M58" s="27"/>
      <c r="N58" s="28"/>
      <c r="O58" s="27"/>
      <c r="P58" s="28"/>
      <c r="Q58" s="27"/>
      <c r="R58" s="28"/>
      <c r="S58" s="27"/>
      <c r="T58" s="28"/>
      <c r="U58" s="27"/>
      <c r="V58" s="28"/>
      <c r="W58" s="27"/>
      <c r="X58" s="28"/>
      <c r="Y58" s="14"/>
    </row>
    <row r="59" spans="1:25" ht="60">
      <c r="A59" s="7" t="s">
        <v>79</v>
      </c>
      <c r="B59" s="7" t="s">
        <v>80</v>
      </c>
      <c r="C59" s="7" t="s">
        <v>109</v>
      </c>
      <c r="D59" s="10" t="s">
        <v>110</v>
      </c>
      <c r="E59" s="7" t="s">
        <v>135</v>
      </c>
      <c r="F59" s="10" t="s">
        <v>136</v>
      </c>
      <c r="G59" s="7" t="s">
        <v>124</v>
      </c>
      <c r="H59" s="18">
        <v>44926</v>
      </c>
      <c r="I59" s="29"/>
      <c r="J59" s="23"/>
      <c r="K59" s="19">
        <v>0.4</v>
      </c>
      <c r="L59" s="18">
        <v>44640</v>
      </c>
      <c r="M59" s="27"/>
      <c r="N59" s="28"/>
      <c r="O59" s="27"/>
      <c r="P59" s="28"/>
      <c r="Q59" s="27"/>
      <c r="R59" s="28"/>
      <c r="S59" s="27"/>
      <c r="T59" s="28"/>
      <c r="U59" s="27"/>
      <c r="V59" s="28"/>
      <c r="W59" s="27"/>
      <c r="X59" s="28"/>
      <c r="Y59" s="14"/>
    </row>
    <row r="60" spans="1:25" ht="60">
      <c r="A60" s="7" t="s">
        <v>79</v>
      </c>
      <c r="B60" s="7" t="s">
        <v>80</v>
      </c>
      <c r="C60" s="7" t="s">
        <v>109</v>
      </c>
      <c r="D60" s="10" t="s">
        <v>110</v>
      </c>
      <c r="E60" s="7" t="s">
        <v>137</v>
      </c>
      <c r="F60" s="10" t="s">
        <v>138</v>
      </c>
      <c r="G60" s="7" t="s">
        <v>60</v>
      </c>
      <c r="H60" s="18">
        <v>44926</v>
      </c>
      <c r="I60" s="29"/>
      <c r="J60" s="23"/>
      <c r="K60" s="19">
        <v>0.33</v>
      </c>
      <c r="L60" s="18">
        <v>44926</v>
      </c>
      <c r="M60" s="27"/>
      <c r="N60" s="28"/>
      <c r="O60" s="27"/>
      <c r="P60" s="28"/>
      <c r="Q60" s="27"/>
      <c r="R60" s="28"/>
      <c r="S60" s="27"/>
      <c r="T60" s="28"/>
      <c r="U60" s="27"/>
      <c r="V60" s="28"/>
      <c r="W60" s="27"/>
      <c r="X60" s="28"/>
      <c r="Y60" s="14"/>
    </row>
    <row r="61" spans="1:25" ht="60">
      <c r="A61" s="7" t="s">
        <v>79</v>
      </c>
      <c r="B61" s="7" t="s">
        <v>80</v>
      </c>
      <c r="C61" s="7" t="s">
        <v>109</v>
      </c>
      <c r="D61" s="10" t="s">
        <v>110</v>
      </c>
      <c r="E61" s="7" t="s">
        <v>139</v>
      </c>
      <c r="F61" s="10" t="s">
        <v>140</v>
      </c>
      <c r="G61" s="7" t="s">
        <v>91</v>
      </c>
      <c r="H61" s="18">
        <v>44926</v>
      </c>
      <c r="I61" s="29"/>
      <c r="J61" s="23"/>
      <c r="K61" s="19">
        <v>0</v>
      </c>
      <c r="L61" s="18"/>
      <c r="M61" s="27"/>
      <c r="N61" s="28"/>
      <c r="O61" s="27"/>
      <c r="P61" s="28"/>
      <c r="Q61" s="27"/>
      <c r="R61" s="28"/>
      <c r="S61" s="27"/>
      <c r="T61" s="28"/>
      <c r="U61" s="27"/>
      <c r="V61" s="28"/>
      <c r="W61" s="27"/>
      <c r="X61" s="28"/>
      <c r="Y61" s="14"/>
    </row>
    <row r="62" spans="1:25" ht="75">
      <c r="A62" s="7" t="s">
        <v>79</v>
      </c>
      <c r="B62" s="7" t="s">
        <v>80</v>
      </c>
      <c r="C62" s="7" t="s">
        <v>109</v>
      </c>
      <c r="D62" s="10" t="s">
        <v>110</v>
      </c>
      <c r="E62" s="7" t="s">
        <v>141</v>
      </c>
      <c r="F62" s="10" t="s">
        <v>142</v>
      </c>
      <c r="G62" s="7" t="s">
        <v>72</v>
      </c>
      <c r="H62" s="18">
        <v>44712</v>
      </c>
      <c r="I62" s="29"/>
      <c r="J62" s="23"/>
      <c r="K62" s="19">
        <v>0</v>
      </c>
      <c r="L62" s="18"/>
      <c r="M62" s="27"/>
      <c r="N62" s="28"/>
      <c r="O62" s="27"/>
      <c r="P62" s="28"/>
      <c r="Q62" s="27"/>
      <c r="R62" s="28"/>
      <c r="S62" s="27"/>
      <c r="T62" s="28"/>
      <c r="U62" s="27"/>
      <c r="V62" s="28"/>
      <c r="W62" s="27"/>
      <c r="X62" s="28"/>
      <c r="Y62" s="14"/>
    </row>
    <row r="63" spans="1:25" ht="135">
      <c r="A63" s="7" t="s">
        <v>79</v>
      </c>
      <c r="B63" s="7" t="s">
        <v>80</v>
      </c>
      <c r="C63" s="7" t="s">
        <v>109</v>
      </c>
      <c r="D63" s="10" t="s">
        <v>110</v>
      </c>
      <c r="E63" s="7" t="s">
        <v>143</v>
      </c>
      <c r="F63" s="10" t="s">
        <v>144</v>
      </c>
      <c r="G63" s="8" t="s">
        <v>60</v>
      </c>
      <c r="H63" s="18">
        <v>44742</v>
      </c>
      <c r="I63" s="29"/>
      <c r="J63" s="23"/>
      <c r="K63" s="19">
        <v>0.75</v>
      </c>
      <c r="L63" s="18">
        <v>44620</v>
      </c>
      <c r="M63" s="27"/>
      <c r="N63" s="28"/>
      <c r="O63" s="27"/>
      <c r="P63" s="28"/>
      <c r="Q63" s="27"/>
      <c r="R63" s="28"/>
      <c r="S63" s="27"/>
      <c r="T63" s="28"/>
      <c r="U63" s="27"/>
      <c r="V63" s="28"/>
      <c r="W63" s="27"/>
      <c r="X63" s="28"/>
      <c r="Y63" s="14"/>
    </row>
    <row r="64" spans="1:25" ht="45">
      <c r="A64" s="7" t="s">
        <v>79</v>
      </c>
      <c r="B64" s="7" t="s">
        <v>80</v>
      </c>
      <c r="C64" s="7" t="s">
        <v>145</v>
      </c>
      <c r="D64" s="9" t="s">
        <v>146</v>
      </c>
      <c r="E64" s="7" t="s">
        <v>41</v>
      </c>
      <c r="F64" s="9" t="s">
        <v>147</v>
      </c>
      <c r="G64" s="8" t="s">
        <v>60</v>
      </c>
      <c r="H64" s="11">
        <v>44911</v>
      </c>
      <c r="I64" s="12">
        <v>0</v>
      </c>
      <c r="J64" s="7"/>
      <c r="K64" s="19">
        <v>0.95</v>
      </c>
      <c r="L64" s="18">
        <v>44651</v>
      </c>
      <c r="M64" s="27"/>
      <c r="N64" s="28"/>
      <c r="O64" s="27"/>
      <c r="P64" s="28"/>
      <c r="Q64" s="27"/>
      <c r="R64" s="28"/>
      <c r="S64" s="27"/>
      <c r="T64" s="28"/>
      <c r="U64" s="27"/>
      <c r="V64" s="28"/>
      <c r="W64" s="27"/>
      <c r="X64" s="28"/>
      <c r="Y64" s="14"/>
    </row>
    <row r="65" spans="1:25" ht="75">
      <c r="A65" s="7" t="s">
        <v>79</v>
      </c>
      <c r="B65" s="7" t="s">
        <v>80</v>
      </c>
      <c r="C65" s="7" t="s">
        <v>145</v>
      </c>
      <c r="D65" s="9" t="s">
        <v>146</v>
      </c>
      <c r="E65" s="7" t="s">
        <v>44</v>
      </c>
      <c r="F65" s="9" t="s">
        <v>148</v>
      </c>
      <c r="G65" s="8" t="s">
        <v>60</v>
      </c>
      <c r="H65" s="11">
        <v>44911</v>
      </c>
      <c r="I65" s="12">
        <v>0</v>
      </c>
      <c r="J65" s="7"/>
      <c r="K65" s="19">
        <v>0.5</v>
      </c>
      <c r="L65" s="18">
        <v>44619</v>
      </c>
      <c r="M65" s="21"/>
      <c r="N65" s="8"/>
      <c r="O65" s="21"/>
      <c r="P65" s="8"/>
      <c r="Q65" s="21"/>
      <c r="R65" s="8"/>
      <c r="S65" s="21"/>
      <c r="T65" s="8"/>
      <c r="U65" s="21"/>
      <c r="V65" s="8"/>
      <c r="W65" s="21"/>
      <c r="X65" s="8"/>
      <c r="Y65" s="14"/>
    </row>
    <row r="66" spans="1:25" ht="75">
      <c r="A66" s="7" t="s">
        <v>79</v>
      </c>
      <c r="B66" s="7" t="s">
        <v>80</v>
      </c>
      <c r="C66" s="7" t="s">
        <v>149</v>
      </c>
      <c r="D66" s="9" t="s">
        <v>150</v>
      </c>
      <c r="E66" s="7" t="s">
        <v>41</v>
      </c>
      <c r="F66" s="9" t="s">
        <v>151</v>
      </c>
      <c r="G66" s="8" t="s">
        <v>60</v>
      </c>
      <c r="H66" s="11">
        <v>44911</v>
      </c>
      <c r="I66" s="12">
        <v>0.1</v>
      </c>
      <c r="J66" s="7"/>
      <c r="K66" s="19">
        <v>0.25</v>
      </c>
      <c r="L66" s="18">
        <v>44911</v>
      </c>
      <c r="M66" s="21"/>
      <c r="N66" s="8"/>
      <c r="O66" s="21"/>
      <c r="P66" s="8"/>
      <c r="Q66" s="21"/>
      <c r="R66" s="8"/>
      <c r="S66" s="21"/>
      <c r="T66" s="8"/>
      <c r="U66" s="21"/>
      <c r="V66" s="8"/>
      <c r="W66" s="21"/>
      <c r="X66" s="8"/>
      <c r="Y66" s="14"/>
    </row>
    <row r="67" spans="1:25" ht="60">
      <c r="A67" s="7" t="s">
        <v>79</v>
      </c>
      <c r="B67" s="7" t="s">
        <v>80</v>
      </c>
      <c r="C67" s="7" t="s">
        <v>152</v>
      </c>
      <c r="D67" s="9" t="s">
        <v>153</v>
      </c>
      <c r="E67" s="7" t="s">
        <v>41</v>
      </c>
      <c r="F67" s="9" t="s">
        <v>154</v>
      </c>
      <c r="G67" s="8" t="s">
        <v>91</v>
      </c>
      <c r="H67" s="11">
        <v>44561</v>
      </c>
      <c r="I67" s="12">
        <v>0.5</v>
      </c>
      <c r="J67" s="7"/>
      <c r="K67" s="19">
        <v>0.9</v>
      </c>
      <c r="L67" s="22" t="s">
        <v>107</v>
      </c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14"/>
    </row>
    <row r="68" spans="1:25" ht="45">
      <c r="A68" s="7" t="s">
        <v>79</v>
      </c>
      <c r="B68" s="7" t="s">
        <v>80</v>
      </c>
      <c r="C68" s="7" t="s">
        <v>155</v>
      </c>
      <c r="D68" s="9" t="s">
        <v>156</v>
      </c>
      <c r="E68" s="7" t="s">
        <v>41</v>
      </c>
      <c r="F68" s="9" t="s">
        <v>157</v>
      </c>
      <c r="G68" s="8" t="s">
        <v>124</v>
      </c>
      <c r="H68" s="11">
        <v>44926</v>
      </c>
      <c r="I68" s="12"/>
      <c r="J68" s="7"/>
      <c r="K68" s="19">
        <v>0.2</v>
      </c>
      <c r="L68" s="11">
        <v>44895</v>
      </c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14"/>
    </row>
    <row r="69" spans="1:25" ht="45">
      <c r="A69" s="7" t="s">
        <v>79</v>
      </c>
      <c r="B69" s="7" t="s">
        <v>80</v>
      </c>
      <c r="C69" s="7" t="s">
        <v>155</v>
      </c>
      <c r="D69" s="9" t="s">
        <v>156</v>
      </c>
      <c r="E69" s="7" t="s">
        <v>44</v>
      </c>
      <c r="F69" s="9" t="s">
        <v>158</v>
      </c>
      <c r="G69" s="8" t="s">
        <v>124</v>
      </c>
      <c r="H69" s="11">
        <v>44926</v>
      </c>
      <c r="I69" s="12"/>
      <c r="J69" s="7"/>
      <c r="K69" s="19">
        <v>0</v>
      </c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14"/>
    </row>
    <row r="70" spans="1:25" ht="45">
      <c r="A70" s="20" t="s">
        <v>79</v>
      </c>
      <c r="B70" s="7" t="s">
        <v>80</v>
      </c>
      <c r="C70" s="7" t="s">
        <v>155</v>
      </c>
      <c r="D70" s="10" t="s">
        <v>156</v>
      </c>
      <c r="E70" s="7" t="s">
        <v>68</v>
      </c>
      <c r="F70" s="10" t="s">
        <v>159</v>
      </c>
      <c r="G70" s="7" t="s">
        <v>124</v>
      </c>
      <c r="H70" s="18">
        <v>44926</v>
      </c>
      <c r="I70" s="12"/>
      <c r="J70" s="31"/>
      <c r="K70" s="19">
        <v>0.25</v>
      </c>
      <c r="L70" s="11">
        <v>44742</v>
      </c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14"/>
    </row>
    <row r="71" spans="1:25" ht="45">
      <c r="A71" s="7" t="s">
        <v>79</v>
      </c>
      <c r="B71" s="7" t="s">
        <v>80</v>
      </c>
      <c r="C71" s="7" t="s">
        <v>155</v>
      </c>
      <c r="D71" s="10" t="s">
        <v>156</v>
      </c>
      <c r="E71" s="7" t="s">
        <v>75</v>
      </c>
      <c r="F71" s="10" t="s">
        <v>160</v>
      </c>
      <c r="G71" s="7" t="s">
        <v>124</v>
      </c>
      <c r="H71" s="18">
        <v>44926</v>
      </c>
      <c r="I71" s="12"/>
      <c r="J71" s="31"/>
      <c r="K71" s="19">
        <v>0.4</v>
      </c>
      <c r="L71" s="11">
        <v>44681</v>
      </c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14"/>
    </row>
    <row r="72" spans="1:25" ht="45">
      <c r="A72" s="7" t="s">
        <v>79</v>
      </c>
      <c r="B72" s="7" t="s">
        <v>80</v>
      </c>
      <c r="C72" s="7" t="s">
        <v>155</v>
      </c>
      <c r="D72" s="10" t="s">
        <v>156</v>
      </c>
      <c r="E72" s="7" t="s">
        <v>77</v>
      </c>
      <c r="F72" s="10" t="s">
        <v>161</v>
      </c>
      <c r="G72" s="7" t="s">
        <v>124</v>
      </c>
      <c r="H72" s="18">
        <v>44926</v>
      </c>
      <c r="I72" s="12"/>
      <c r="J72" s="31"/>
      <c r="K72" s="19">
        <v>0.45</v>
      </c>
      <c r="L72" s="11">
        <v>44650</v>
      </c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14"/>
    </row>
    <row r="73" spans="1:25" ht="45">
      <c r="A73" s="7" t="s">
        <v>79</v>
      </c>
      <c r="B73" s="7" t="s">
        <v>80</v>
      </c>
      <c r="C73" s="7" t="s">
        <v>155</v>
      </c>
      <c r="D73" s="10" t="s">
        <v>156</v>
      </c>
      <c r="E73" s="7" t="s">
        <v>87</v>
      </c>
      <c r="F73" s="10" t="s">
        <v>162</v>
      </c>
      <c r="G73" s="7" t="s">
        <v>124</v>
      </c>
      <c r="H73" s="18">
        <v>44926</v>
      </c>
      <c r="I73" s="12"/>
      <c r="J73" s="31"/>
      <c r="K73" s="19">
        <v>0.25</v>
      </c>
      <c r="L73" s="11">
        <v>44864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14"/>
    </row>
    <row r="74" spans="1:25" ht="45">
      <c r="A74" s="7" t="s">
        <v>163</v>
      </c>
      <c r="B74" s="7" t="s">
        <v>164</v>
      </c>
      <c r="C74" s="7" t="s">
        <v>39</v>
      </c>
      <c r="D74" s="9" t="s">
        <v>165</v>
      </c>
      <c r="E74" s="7" t="s">
        <v>41</v>
      </c>
      <c r="F74" s="9" t="s">
        <v>166</v>
      </c>
      <c r="G74" s="8" t="s">
        <v>43</v>
      </c>
      <c r="H74" s="11">
        <v>44736</v>
      </c>
      <c r="I74" s="12">
        <v>0.3</v>
      </c>
      <c r="J74" s="7"/>
      <c r="K74" s="19">
        <v>0.3</v>
      </c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14"/>
    </row>
    <row r="75" spans="1:25" ht="60">
      <c r="A75" s="7" t="s">
        <v>163</v>
      </c>
      <c r="B75" s="7" t="s">
        <v>164</v>
      </c>
      <c r="C75" s="7" t="s">
        <v>39</v>
      </c>
      <c r="D75" s="9" t="s">
        <v>165</v>
      </c>
      <c r="E75" s="7" t="s">
        <v>44</v>
      </c>
      <c r="F75" s="9" t="s">
        <v>167</v>
      </c>
      <c r="G75" s="8" t="s">
        <v>43</v>
      </c>
      <c r="H75" s="11">
        <v>44547</v>
      </c>
      <c r="I75" s="12">
        <v>0.3</v>
      </c>
      <c r="J75" s="7"/>
      <c r="K75" s="19">
        <v>0.3</v>
      </c>
      <c r="L75" s="22">
        <v>44926</v>
      </c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14"/>
    </row>
    <row r="76" spans="1:25" ht="60">
      <c r="A76" s="7" t="s">
        <v>163</v>
      </c>
      <c r="B76" s="7" t="s">
        <v>164</v>
      </c>
      <c r="C76" s="7" t="s">
        <v>39</v>
      </c>
      <c r="D76" s="9" t="s">
        <v>165</v>
      </c>
      <c r="E76" s="7" t="s">
        <v>68</v>
      </c>
      <c r="F76" s="9" t="s">
        <v>168</v>
      </c>
      <c r="G76" s="8" t="s">
        <v>43</v>
      </c>
      <c r="H76" s="11">
        <v>44911</v>
      </c>
      <c r="I76" s="12">
        <v>0</v>
      </c>
      <c r="J76" s="7"/>
      <c r="K76" s="12">
        <v>0</v>
      </c>
      <c r="L76" s="18">
        <v>44926</v>
      </c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14"/>
    </row>
    <row r="77" spans="1:25" ht="45">
      <c r="A77" s="7" t="s">
        <v>163</v>
      </c>
      <c r="B77" s="7" t="s">
        <v>164</v>
      </c>
      <c r="C77" s="7" t="s">
        <v>39</v>
      </c>
      <c r="D77" s="9" t="s">
        <v>165</v>
      </c>
      <c r="E77" s="7" t="s">
        <v>75</v>
      </c>
      <c r="F77" s="9" t="s">
        <v>169</v>
      </c>
      <c r="G77" s="8" t="s">
        <v>43</v>
      </c>
      <c r="H77" s="11">
        <v>44547</v>
      </c>
      <c r="I77" s="12">
        <v>1</v>
      </c>
      <c r="J77" s="7"/>
      <c r="K77" s="19">
        <v>1</v>
      </c>
      <c r="L77" s="13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14"/>
    </row>
    <row r="78" spans="1:25" ht="30">
      <c r="A78" s="7" t="s">
        <v>163</v>
      </c>
      <c r="B78" s="7" t="s">
        <v>164</v>
      </c>
      <c r="C78" s="7" t="s">
        <v>39</v>
      </c>
      <c r="D78" s="9" t="s">
        <v>165</v>
      </c>
      <c r="E78" s="7" t="s">
        <v>77</v>
      </c>
      <c r="F78" s="9" t="s">
        <v>170</v>
      </c>
      <c r="G78" s="8" t="s">
        <v>43</v>
      </c>
      <c r="H78" s="11">
        <v>44547</v>
      </c>
      <c r="I78" s="12">
        <v>0.3</v>
      </c>
      <c r="J78" s="7"/>
      <c r="K78" s="12">
        <v>0.3</v>
      </c>
      <c r="L78" s="22">
        <v>44926</v>
      </c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14"/>
    </row>
    <row r="79" spans="1:25" ht="30">
      <c r="A79" s="7" t="s">
        <v>163</v>
      </c>
      <c r="B79" s="7" t="s">
        <v>164</v>
      </c>
      <c r="C79" s="7" t="s">
        <v>39</v>
      </c>
      <c r="D79" s="9" t="s">
        <v>165</v>
      </c>
      <c r="E79" s="7" t="s">
        <v>87</v>
      </c>
      <c r="F79" s="9" t="s">
        <v>171</v>
      </c>
      <c r="G79" s="8" t="s">
        <v>43</v>
      </c>
      <c r="H79" s="11">
        <v>44547</v>
      </c>
      <c r="I79" s="12">
        <v>0.3</v>
      </c>
      <c r="J79" s="7"/>
      <c r="K79" s="12">
        <v>0.3</v>
      </c>
      <c r="L79" s="22">
        <v>44926</v>
      </c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14"/>
    </row>
    <row r="80" spans="1:25" ht="60">
      <c r="A80" s="7" t="s">
        <v>163</v>
      </c>
      <c r="B80" s="7" t="s">
        <v>164</v>
      </c>
      <c r="C80" s="7" t="s">
        <v>39</v>
      </c>
      <c r="D80" s="9" t="s">
        <v>165</v>
      </c>
      <c r="E80" s="7" t="s">
        <v>89</v>
      </c>
      <c r="F80" s="9" t="s">
        <v>172</v>
      </c>
      <c r="G80" s="8" t="s">
        <v>43</v>
      </c>
      <c r="H80" s="11">
        <v>44407</v>
      </c>
      <c r="I80" s="12">
        <v>1</v>
      </c>
      <c r="J80" s="7"/>
      <c r="K80" s="19">
        <v>1</v>
      </c>
      <c r="L80" s="13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14"/>
    </row>
    <row r="81" spans="1:25" ht="30">
      <c r="A81" s="7" t="s">
        <v>163</v>
      </c>
      <c r="B81" s="7" t="s">
        <v>164</v>
      </c>
      <c r="C81" s="7" t="s">
        <v>39</v>
      </c>
      <c r="D81" s="9" t="s">
        <v>165</v>
      </c>
      <c r="E81" s="7" t="s">
        <v>101</v>
      </c>
      <c r="F81" s="9" t="s">
        <v>173</v>
      </c>
      <c r="G81" s="8" t="s">
        <v>43</v>
      </c>
      <c r="H81" s="11">
        <v>44645</v>
      </c>
      <c r="I81" s="12">
        <v>0</v>
      </c>
      <c r="J81" s="7"/>
      <c r="K81" s="12">
        <v>0</v>
      </c>
      <c r="L81" s="11">
        <v>44742</v>
      </c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14"/>
    </row>
    <row r="82" spans="1:25" ht="45">
      <c r="A82" s="7" t="s">
        <v>163</v>
      </c>
      <c r="B82" s="7" t="s">
        <v>164</v>
      </c>
      <c r="C82" s="7" t="s">
        <v>39</v>
      </c>
      <c r="D82" s="9" t="s">
        <v>165</v>
      </c>
      <c r="E82" s="7" t="s">
        <v>103</v>
      </c>
      <c r="F82" s="9" t="s">
        <v>174</v>
      </c>
      <c r="G82" s="8" t="s">
        <v>43</v>
      </c>
      <c r="H82" s="11">
        <v>44547</v>
      </c>
      <c r="I82" s="12">
        <v>0</v>
      </c>
      <c r="J82" s="7"/>
      <c r="K82" s="12">
        <v>0</v>
      </c>
      <c r="L82" s="22">
        <v>44926</v>
      </c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14"/>
    </row>
    <row r="83" spans="1:25" ht="45">
      <c r="A83" s="7" t="s">
        <v>163</v>
      </c>
      <c r="B83" s="7" t="s">
        <v>164</v>
      </c>
      <c r="C83" s="7" t="s">
        <v>39</v>
      </c>
      <c r="D83" s="9" t="s">
        <v>165</v>
      </c>
      <c r="E83" s="7" t="s">
        <v>120</v>
      </c>
      <c r="F83" s="9" t="s">
        <v>175</v>
      </c>
      <c r="G83" s="8" t="s">
        <v>43</v>
      </c>
      <c r="H83" s="11">
        <v>44911</v>
      </c>
      <c r="I83" s="12">
        <v>0.1</v>
      </c>
      <c r="J83" s="7"/>
      <c r="K83" s="12">
        <v>0.1</v>
      </c>
      <c r="L83" s="18">
        <v>44926</v>
      </c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14"/>
    </row>
    <row r="84" spans="1:25" ht="45">
      <c r="A84" s="7" t="s">
        <v>163</v>
      </c>
      <c r="B84" s="7" t="s">
        <v>164</v>
      </c>
      <c r="C84" s="7" t="s">
        <v>39</v>
      </c>
      <c r="D84" s="9" t="s">
        <v>165</v>
      </c>
      <c r="E84" s="7" t="s">
        <v>122</v>
      </c>
      <c r="F84" s="9" t="s">
        <v>176</v>
      </c>
      <c r="G84" s="8" t="s">
        <v>43</v>
      </c>
      <c r="H84" s="11">
        <v>44911</v>
      </c>
      <c r="I84" s="12">
        <v>0.1</v>
      </c>
      <c r="J84" s="7"/>
      <c r="K84" s="19">
        <v>0.2</v>
      </c>
      <c r="L84" s="11">
        <v>44911</v>
      </c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14"/>
    </row>
    <row r="85" spans="1:25" ht="60">
      <c r="A85" s="7" t="s">
        <v>163</v>
      </c>
      <c r="B85" s="7" t="s">
        <v>164</v>
      </c>
      <c r="C85" s="7" t="s">
        <v>39</v>
      </c>
      <c r="D85" s="9" t="s">
        <v>165</v>
      </c>
      <c r="E85" s="7" t="s">
        <v>125</v>
      </c>
      <c r="F85" s="9" t="s">
        <v>177</v>
      </c>
      <c r="G85" s="8" t="s">
        <v>43</v>
      </c>
      <c r="H85" s="11">
        <v>44911</v>
      </c>
      <c r="I85" s="12">
        <v>0</v>
      </c>
      <c r="J85" s="7"/>
      <c r="K85" s="12">
        <v>0</v>
      </c>
      <c r="L85" s="18">
        <v>44926</v>
      </c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14"/>
    </row>
    <row r="86" spans="1:25" ht="45">
      <c r="A86" s="7" t="s">
        <v>163</v>
      </c>
      <c r="B86" s="7" t="s">
        <v>164</v>
      </c>
      <c r="C86" s="7" t="s">
        <v>39</v>
      </c>
      <c r="D86" s="9" t="s">
        <v>165</v>
      </c>
      <c r="E86" s="7" t="s">
        <v>127</v>
      </c>
      <c r="F86" s="9" t="s">
        <v>178</v>
      </c>
      <c r="G86" s="8" t="s">
        <v>179</v>
      </c>
      <c r="H86" s="11">
        <v>44911</v>
      </c>
      <c r="I86" s="7"/>
      <c r="J86" s="7"/>
      <c r="K86" s="19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14"/>
    </row>
    <row r="87" spans="1:25" ht="30">
      <c r="A87" s="7" t="s">
        <v>163</v>
      </c>
      <c r="B87" s="7" t="s">
        <v>164</v>
      </c>
      <c r="C87" s="7" t="s">
        <v>39</v>
      </c>
      <c r="D87" s="9" t="s">
        <v>165</v>
      </c>
      <c r="E87" s="7" t="s">
        <v>129</v>
      </c>
      <c r="F87" s="9" t="s">
        <v>180</v>
      </c>
      <c r="G87" s="8" t="s">
        <v>43</v>
      </c>
      <c r="H87" s="11">
        <v>44407</v>
      </c>
      <c r="I87" s="12">
        <v>0.7</v>
      </c>
      <c r="J87" s="7"/>
      <c r="K87" s="19">
        <v>1</v>
      </c>
      <c r="L87" s="13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14"/>
    </row>
    <row r="88" spans="1:25" ht="30">
      <c r="A88" s="7" t="s">
        <v>163</v>
      </c>
      <c r="B88" s="7" t="s">
        <v>164</v>
      </c>
      <c r="C88" s="7" t="s">
        <v>39</v>
      </c>
      <c r="D88" s="9" t="s">
        <v>165</v>
      </c>
      <c r="E88" s="7" t="s">
        <v>131</v>
      </c>
      <c r="F88" s="9" t="s">
        <v>181</v>
      </c>
      <c r="G88" s="8" t="s">
        <v>179</v>
      </c>
      <c r="H88" s="11">
        <v>44547</v>
      </c>
      <c r="I88" s="7"/>
      <c r="J88" s="7"/>
      <c r="K88" s="19"/>
      <c r="L88" s="18">
        <v>44926</v>
      </c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14"/>
    </row>
    <row r="89" spans="1:25" ht="75">
      <c r="A89" s="7" t="s">
        <v>163</v>
      </c>
      <c r="B89" s="7" t="s">
        <v>164</v>
      </c>
      <c r="C89" s="7" t="s">
        <v>39</v>
      </c>
      <c r="D89" s="9" t="s">
        <v>165</v>
      </c>
      <c r="E89" s="7" t="s">
        <v>133</v>
      </c>
      <c r="F89" s="9" t="s">
        <v>182</v>
      </c>
      <c r="G89" s="8" t="s">
        <v>43</v>
      </c>
      <c r="H89" s="8" t="s">
        <v>183</v>
      </c>
      <c r="I89" s="12">
        <v>0</v>
      </c>
      <c r="J89" s="7"/>
      <c r="K89" s="19">
        <v>1</v>
      </c>
      <c r="L89" s="32">
        <v>44804</v>
      </c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14"/>
    </row>
    <row r="90" spans="1:25" ht="45">
      <c r="A90" s="7" t="s">
        <v>184</v>
      </c>
      <c r="B90" s="7" t="s">
        <v>185</v>
      </c>
      <c r="C90" s="7" t="s">
        <v>39</v>
      </c>
      <c r="D90" s="9" t="s">
        <v>186</v>
      </c>
      <c r="E90" s="7" t="s">
        <v>41</v>
      </c>
      <c r="F90" s="9" t="s">
        <v>187</v>
      </c>
      <c r="G90" s="8" t="s">
        <v>91</v>
      </c>
      <c r="H90" s="11">
        <v>44530</v>
      </c>
      <c r="I90" s="12">
        <v>1</v>
      </c>
      <c r="J90" s="7"/>
      <c r="K90" s="19">
        <v>1</v>
      </c>
      <c r="L90" s="13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14"/>
    </row>
    <row r="91" spans="1:25" ht="45">
      <c r="A91" s="7" t="s">
        <v>184</v>
      </c>
      <c r="B91" s="7" t="s">
        <v>185</v>
      </c>
      <c r="C91" s="7" t="s">
        <v>39</v>
      </c>
      <c r="D91" s="9" t="s">
        <v>186</v>
      </c>
      <c r="E91" s="7" t="s">
        <v>44</v>
      </c>
      <c r="F91" s="9" t="s">
        <v>188</v>
      </c>
      <c r="G91" s="8" t="s">
        <v>91</v>
      </c>
      <c r="H91" s="11">
        <v>44742</v>
      </c>
      <c r="I91" s="12">
        <v>0</v>
      </c>
      <c r="J91" s="7"/>
      <c r="K91" s="19">
        <v>0</v>
      </c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14"/>
    </row>
    <row r="92" spans="1:25" ht="45">
      <c r="A92" s="7" t="s">
        <v>184</v>
      </c>
      <c r="B92" s="7" t="s">
        <v>185</v>
      </c>
      <c r="C92" s="7" t="s">
        <v>39</v>
      </c>
      <c r="D92" s="9" t="s">
        <v>186</v>
      </c>
      <c r="E92" s="7" t="s">
        <v>68</v>
      </c>
      <c r="F92" s="9" t="s">
        <v>189</v>
      </c>
      <c r="G92" s="8" t="s">
        <v>91</v>
      </c>
      <c r="H92" s="11">
        <v>44742</v>
      </c>
      <c r="I92" s="12">
        <v>0.3</v>
      </c>
      <c r="J92" s="7"/>
      <c r="K92" s="19">
        <v>0.3</v>
      </c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14"/>
    </row>
    <row r="93" spans="1:25" ht="45">
      <c r="A93" s="7" t="s">
        <v>184</v>
      </c>
      <c r="B93" s="7" t="s">
        <v>185</v>
      </c>
      <c r="C93" s="7" t="s">
        <v>39</v>
      </c>
      <c r="D93" s="9" t="s">
        <v>186</v>
      </c>
      <c r="E93" s="7" t="s">
        <v>75</v>
      </c>
      <c r="F93" s="9" t="s">
        <v>190</v>
      </c>
      <c r="G93" s="8" t="s">
        <v>91</v>
      </c>
      <c r="H93" s="11">
        <v>44561</v>
      </c>
      <c r="I93" s="12">
        <v>0.3</v>
      </c>
      <c r="J93" s="7"/>
      <c r="K93" s="19">
        <v>0.3</v>
      </c>
      <c r="L93" s="13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14"/>
    </row>
    <row r="94" spans="1:25" ht="45">
      <c r="A94" s="7" t="s">
        <v>184</v>
      </c>
      <c r="B94" s="7" t="s">
        <v>185</v>
      </c>
      <c r="C94" s="7" t="s">
        <v>39</v>
      </c>
      <c r="D94" s="9" t="s">
        <v>186</v>
      </c>
      <c r="E94" s="7" t="s">
        <v>77</v>
      </c>
      <c r="F94" s="9" t="s">
        <v>191</v>
      </c>
      <c r="G94" s="8" t="s">
        <v>53</v>
      </c>
      <c r="H94" s="11">
        <v>44911</v>
      </c>
      <c r="I94" s="12">
        <v>0</v>
      </c>
      <c r="J94" s="7"/>
      <c r="K94" s="19">
        <v>0</v>
      </c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14"/>
    </row>
    <row r="95" spans="1:25" ht="45">
      <c r="A95" s="7" t="s">
        <v>184</v>
      </c>
      <c r="B95" s="7" t="s">
        <v>185</v>
      </c>
      <c r="C95" s="7" t="s">
        <v>39</v>
      </c>
      <c r="D95" s="9" t="s">
        <v>186</v>
      </c>
      <c r="E95" s="7" t="s">
        <v>77</v>
      </c>
      <c r="F95" s="9" t="s">
        <v>191</v>
      </c>
      <c r="G95" s="8" t="s">
        <v>66</v>
      </c>
      <c r="H95" s="11">
        <v>44911</v>
      </c>
      <c r="I95" s="19">
        <v>0</v>
      </c>
      <c r="J95" s="7"/>
      <c r="K95" s="19">
        <v>0</v>
      </c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14"/>
    </row>
    <row r="96" spans="1:25" ht="45">
      <c r="A96" s="7" t="s">
        <v>184</v>
      </c>
      <c r="B96" s="7" t="s">
        <v>185</v>
      </c>
      <c r="C96" s="7" t="s">
        <v>39</v>
      </c>
      <c r="D96" s="9" t="s">
        <v>186</v>
      </c>
      <c r="E96" s="7" t="s">
        <v>87</v>
      </c>
      <c r="F96" s="9" t="s">
        <v>192</v>
      </c>
      <c r="G96" s="8" t="s">
        <v>91</v>
      </c>
      <c r="H96" s="11">
        <v>44561</v>
      </c>
      <c r="I96" s="12">
        <v>0</v>
      </c>
      <c r="J96" s="7"/>
      <c r="K96" s="19">
        <v>0</v>
      </c>
      <c r="L96" s="13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14"/>
    </row>
    <row r="97" spans="1:25" ht="45">
      <c r="A97" s="7" t="s">
        <v>184</v>
      </c>
      <c r="B97" s="7" t="s">
        <v>185</v>
      </c>
      <c r="C97" s="7" t="s">
        <v>39</v>
      </c>
      <c r="D97" s="9" t="s">
        <v>186</v>
      </c>
      <c r="E97" s="7" t="s">
        <v>89</v>
      </c>
      <c r="F97" s="9" t="s">
        <v>193</v>
      </c>
      <c r="G97" s="8" t="s">
        <v>43</v>
      </c>
      <c r="H97" s="11">
        <v>44911</v>
      </c>
      <c r="I97" s="12">
        <v>0</v>
      </c>
      <c r="J97" s="7"/>
      <c r="K97" s="19">
        <v>0</v>
      </c>
      <c r="L97" s="18">
        <v>44926</v>
      </c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14"/>
    </row>
    <row r="98" spans="1:25" ht="45">
      <c r="A98" s="7" t="s">
        <v>184</v>
      </c>
      <c r="B98" s="7" t="s">
        <v>185</v>
      </c>
      <c r="C98" s="7" t="s">
        <v>46</v>
      </c>
      <c r="D98" s="9" t="s">
        <v>194</v>
      </c>
      <c r="E98" s="7" t="s">
        <v>41</v>
      </c>
      <c r="F98" s="9" t="s">
        <v>195</v>
      </c>
      <c r="G98" s="8" t="s">
        <v>91</v>
      </c>
      <c r="H98" s="11">
        <v>44911</v>
      </c>
      <c r="I98" s="12">
        <v>0</v>
      </c>
      <c r="J98" s="7"/>
      <c r="K98" s="19">
        <v>0</v>
      </c>
      <c r="L98" s="18">
        <v>44926</v>
      </c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14"/>
    </row>
    <row r="99" spans="1:25" ht="60">
      <c r="A99" s="7" t="s">
        <v>196</v>
      </c>
      <c r="B99" s="7" t="s">
        <v>197</v>
      </c>
      <c r="C99" s="7" t="s">
        <v>39</v>
      </c>
      <c r="D99" s="9" t="s">
        <v>198</v>
      </c>
      <c r="E99" s="7" t="s">
        <v>41</v>
      </c>
      <c r="F99" s="9" t="s">
        <v>199</v>
      </c>
      <c r="G99" s="8" t="s">
        <v>43</v>
      </c>
      <c r="H99" s="11">
        <v>44547</v>
      </c>
      <c r="I99" s="12">
        <v>0</v>
      </c>
      <c r="J99" s="7"/>
      <c r="K99" s="19">
        <v>0</v>
      </c>
      <c r="L99" s="22">
        <v>44926</v>
      </c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14"/>
    </row>
    <row r="100" spans="1:25" ht="60">
      <c r="A100" s="8" t="s">
        <v>196</v>
      </c>
      <c r="B100" s="8" t="s">
        <v>197</v>
      </c>
      <c r="C100" s="8" t="s">
        <v>39</v>
      </c>
      <c r="D100" s="9" t="s">
        <v>198</v>
      </c>
      <c r="E100" s="8" t="s">
        <v>44</v>
      </c>
      <c r="F100" s="9" t="s">
        <v>200</v>
      </c>
      <c r="G100" s="8" t="s">
        <v>43</v>
      </c>
      <c r="H100" s="11">
        <v>44911</v>
      </c>
      <c r="I100" s="33">
        <v>0.1</v>
      </c>
      <c r="J100" s="8"/>
      <c r="K100" s="19">
        <v>0.2</v>
      </c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14"/>
    </row>
    <row r="101" spans="1:25" ht="60">
      <c r="A101" s="7" t="s">
        <v>196</v>
      </c>
      <c r="B101" s="7" t="s">
        <v>197</v>
      </c>
      <c r="C101" s="7" t="s">
        <v>39</v>
      </c>
      <c r="D101" s="9" t="s">
        <v>198</v>
      </c>
      <c r="E101" s="7" t="s">
        <v>68</v>
      </c>
      <c r="F101" s="9" t="s">
        <v>201</v>
      </c>
      <c r="G101" s="8" t="s">
        <v>43</v>
      </c>
      <c r="H101" s="11">
        <v>44500</v>
      </c>
      <c r="I101" s="12">
        <v>0</v>
      </c>
      <c r="J101" s="7"/>
      <c r="K101" s="19">
        <v>1</v>
      </c>
      <c r="L101" s="22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14"/>
    </row>
    <row r="102" spans="1:25" ht="60">
      <c r="A102" s="7" t="s">
        <v>196</v>
      </c>
      <c r="B102" s="7" t="s">
        <v>197</v>
      </c>
      <c r="C102" s="7" t="s">
        <v>39</v>
      </c>
      <c r="D102" s="9" t="s">
        <v>198</v>
      </c>
      <c r="E102" s="7" t="s">
        <v>75</v>
      </c>
      <c r="F102" s="9" t="s">
        <v>202</v>
      </c>
      <c r="G102" s="8" t="s">
        <v>43</v>
      </c>
      <c r="H102" s="11">
        <v>44911</v>
      </c>
      <c r="I102" s="12">
        <v>0</v>
      </c>
      <c r="J102" s="7"/>
      <c r="K102" s="19">
        <v>0</v>
      </c>
      <c r="L102" s="18">
        <v>44926</v>
      </c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14"/>
    </row>
    <row r="103" spans="1:25" ht="75">
      <c r="A103" s="7" t="s">
        <v>203</v>
      </c>
      <c r="B103" s="7" t="s">
        <v>204</v>
      </c>
      <c r="C103" s="7" t="s">
        <v>39</v>
      </c>
      <c r="D103" s="9" t="s">
        <v>205</v>
      </c>
      <c r="E103" s="7" t="s">
        <v>41</v>
      </c>
      <c r="F103" s="9" t="s">
        <v>206</v>
      </c>
      <c r="G103" s="8" t="s">
        <v>66</v>
      </c>
      <c r="H103" s="11">
        <v>44911</v>
      </c>
      <c r="I103" s="19">
        <v>0.2</v>
      </c>
      <c r="J103" s="7"/>
      <c r="K103" s="19">
        <v>0.2</v>
      </c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14"/>
    </row>
    <row r="104" spans="1:25" ht="45">
      <c r="A104" s="7" t="s">
        <v>203</v>
      </c>
      <c r="B104" s="7" t="s">
        <v>204</v>
      </c>
      <c r="C104" s="7" t="s">
        <v>39</v>
      </c>
      <c r="D104" s="9" t="s">
        <v>205</v>
      </c>
      <c r="E104" s="7" t="s">
        <v>44</v>
      </c>
      <c r="F104" s="9" t="s">
        <v>207</v>
      </c>
      <c r="G104" s="8" t="s">
        <v>66</v>
      </c>
      <c r="H104" s="11">
        <v>44911</v>
      </c>
      <c r="I104" s="19">
        <v>0.2</v>
      </c>
      <c r="J104" s="7"/>
      <c r="K104" s="19">
        <v>0.2</v>
      </c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14"/>
    </row>
    <row r="105" spans="1:25" ht="1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</row>
  </sheetData>
  <autoFilter ref="A2:X104"/>
  <mergeCells count="9">
    <mergeCell ref="Q1:R1"/>
    <mergeCell ref="S1:T1"/>
    <mergeCell ref="U1:V1"/>
    <mergeCell ref="W1:X1"/>
    <mergeCell ref="A1:H1"/>
    <mergeCell ref="I1:J1"/>
    <mergeCell ref="K1:L1"/>
    <mergeCell ref="M1:N1"/>
    <mergeCell ref="O1:P1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48576"/>
  <sheetViews>
    <sheetView tabSelected="1" workbookViewId="0">
      <selection activeCell="A2" sqref="A2"/>
    </sheetView>
  </sheetViews>
  <sheetFormatPr defaultColWidth="14.42578125" defaultRowHeight="12.75"/>
  <cols>
    <col min="1" max="1" width="36.140625" customWidth="1"/>
    <col min="2" max="2" width="28.28515625" customWidth="1"/>
    <col min="3" max="3" width="25.42578125" customWidth="1"/>
    <col min="4" max="4" width="34.140625" customWidth="1"/>
    <col min="5" max="5" width="23.42578125" customWidth="1"/>
    <col min="6" max="6" width="20.140625" customWidth="1"/>
    <col min="7" max="7" width="22.85546875" customWidth="1"/>
    <col min="8" max="8" width="25.5703125" customWidth="1"/>
    <col min="9" max="9" width="23.42578125" customWidth="1"/>
  </cols>
  <sheetData>
    <row r="1" spans="1:9" ht="36" customHeight="1">
      <c r="A1" s="49" t="s">
        <v>214</v>
      </c>
      <c r="B1" s="49"/>
      <c r="C1" s="49"/>
      <c r="D1" s="49"/>
      <c r="E1" s="49"/>
      <c r="F1" s="49"/>
      <c r="G1" s="49"/>
      <c r="H1" s="49"/>
      <c r="I1" s="49"/>
    </row>
    <row r="2" spans="1:9" ht="93.75">
      <c r="A2" s="34" t="s">
        <v>208</v>
      </c>
      <c r="B2" s="35" t="s">
        <v>4</v>
      </c>
      <c r="C2" s="35" t="s">
        <v>8</v>
      </c>
      <c r="D2" s="35" t="s">
        <v>11</v>
      </c>
      <c r="E2" s="35" t="s">
        <v>14</v>
      </c>
      <c r="F2" s="35" t="s">
        <v>17</v>
      </c>
      <c r="G2" s="35" t="s">
        <v>20</v>
      </c>
      <c r="H2" s="35" t="s">
        <v>23</v>
      </c>
      <c r="I2" s="35" t="s">
        <v>209</v>
      </c>
    </row>
    <row r="3" spans="1:9" ht="15">
      <c r="A3" s="3">
        <v>44378</v>
      </c>
      <c r="B3" s="36">
        <f>SUM('SATISFAÇÃO DO USUÁRIO'!B4:E4)*100/4</f>
        <v>17.5</v>
      </c>
      <c r="C3" s="36">
        <f>SUM('GOVERNANÇA DE TIC'!B4:X4)*100/23</f>
        <v>19.130434782608692</v>
      </c>
      <c r="D3" s="36">
        <f>SUM(SILGPD!B4:G4)*100/6</f>
        <v>26.666666666666668</v>
      </c>
      <c r="E3" s="36">
        <f>SUM('AUTOMAÇÃO ATEND'!B4:C4)*100/2</f>
        <v>12.5</v>
      </c>
      <c r="F3" s="36">
        <f>SUM(INFRA!C4:I4)*100/8</f>
        <v>26.25</v>
      </c>
      <c r="G3" s="36">
        <f>SUM(REDE!B4:C4)*100/2</f>
        <v>0</v>
      </c>
      <c r="H3" s="36">
        <f>SUM(SISTEMAS!B4:R4)*100/17</f>
        <v>18.823529411764707</v>
      </c>
      <c r="I3" s="36">
        <f>SUM(B3:H3)/7</f>
        <v>17.267232980148581</v>
      </c>
    </row>
    <row r="4" spans="1:9" ht="15">
      <c r="A4" s="3">
        <v>44531</v>
      </c>
      <c r="B4" s="36">
        <f>SUM('SATISFAÇÃO DO USUÁRIO'!B5:E5)*100/4</f>
        <v>17.5</v>
      </c>
      <c r="C4" s="36">
        <f>SUM('GOVERNANÇA DE TIC'!B5:X5)*100/23</f>
        <v>40.434782608695649</v>
      </c>
      <c r="D4" s="36">
        <f>SUM(SILGPD!B5:G5)*100/6</f>
        <v>26.666666666666668</v>
      </c>
      <c r="E4" s="36">
        <f>SUM('AUTOMAÇÃO ATEND'!B5:C5)*100/2</f>
        <v>50</v>
      </c>
      <c r="F4" s="36">
        <f>SUM(INFRA!C5:I5)*100/8</f>
        <v>41.25</v>
      </c>
      <c r="G4" s="36">
        <f>SUM(REDE!B5:C5)*100/2</f>
        <v>10</v>
      </c>
      <c r="H4" s="36">
        <f>SUM(SISTEMAS!B5:R5)*100/17</f>
        <v>38.823529411764703</v>
      </c>
      <c r="I4" s="36">
        <f>SUM(B4:H4)/7</f>
        <v>32.096425526732432</v>
      </c>
    </row>
    <row r="5" spans="1:9" ht="15">
      <c r="A5" s="3">
        <v>44621</v>
      </c>
      <c r="B5" s="36">
        <f>SUM('SATISFAÇÃO DO USUÁRIO'!B6:E6)*100/4</f>
        <v>0</v>
      </c>
      <c r="C5" s="36">
        <f>SUM('GOVERNANÇA DE TIC'!B6:X6)*100/23</f>
        <v>0</v>
      </c>
      <c r="D5" s="36">
        <f>SUM(SILGPD!B6:G6)*100/6</f>
        <v>0</v>
      </c>
      <c r="E5" s="36">
        <f>SUM('AUTOMAÇÃO ATEND'!B6:C6)*100/2</f>
        <v>0</v>
      </c>
      <c r="F5" s="36">
        <f>SUM(INFRA!C6:I6)*100/8</f>
        <v>0</v>
      </c>
      <c r="G5" s="36">
        <f>SUM(REDE!B6:C6)*100/2</f>
        <v>0</v>
      </c>
      <c r="H5" s="36">
        <f>SUM(SISTEMAS!B6:R6)*100/17</f>
        <v>0</v>
      </c>
      <c r="I5" s="36">
        <f>SUM(B5:H5)/7</f>
        <v>0</v>
      </c>
    </row>
    <row r="6" spans="1:9" ht="15">
      <c r="A6" s="3">
        <v>44713</v>
      </c>
      <c r="B6" s="36">
        <f>SUM('SATISFAÇÃO DO USUÁRIO'!B7:E7)*100/4</f>
        <v>0</v>
      </c>
      <c r="C6" s="36">
        <f>SUM('GOVERNANÇA DE TIC'!B7:X7)*100/23</f>
        <v>0</v>
      </c>
      <c r="D6" s="36">
        <f>SUM(SILGPD!B7:G7)*100/6</f>
        <v>0</v>
      </c>
      <c r="E6" s="36">
        <f>SUM('AUTOMAÇÃO ATEND'!B7:C7)*100/2</f>
        <v>0</v>
      </c>
      <c r="F6" s="36">
        <f>SUM(INFRA!C7:I7)*100/8</f>
        <v>0</v>
      </c>
      <c r="G6" s="36">
        <f>SUM(REDE!B7:C7)*100/2</f>
        <v>0</v>
      </c>
      <c r="H6" s="36">
        <f>SUM(SISTEMAS!B7:R7)*100/17</f>
        <v>0</v>
      </c>
      <c r="I6" s="36">
        <f>SUM(B6:H6)/7</f>
        <v>0</v>
      </c>
    </row>
    <row r="7" spans="1:9" ht="15">
      <c r="A7" s="3">
        <v>44866</v>
      </c>
      <c r="B7" s="36">
        <f>SUM('SATISFAÇÃO DO USUÁRIO'!B8:E8)*100/4</f>
        <v>0</v>
      </c>
      <c r="C7" s="36">
        <f>SUM('GOVERNANÇA DE TIC'!B8:X8)*100/23</f>
        <v>0</v>
      </c>
      <c r="D7" s="36">
        <f>SUM(SILGPD!B8:G8)*100/6</f>
        <v>0</v>
      </c>
      <c r="E7" s="36">
        <f>SUM('AUTOMAÇÃO ATEND'!B8:C8)*100/2</f>
        <v>0</v>
      </c>
      <c r="F7" s="36">
        <f>SUM(INFRA!C8:I8)*100/8</f>
        <v>0</v>
      </c>
      <c r="G7" s="36">
        <f>SUM(REDE!B8:C8)*100/2</f>
        <v>0</v>
      </c>
      <c r="H7" s="36">
        <f>SUM(SISTEMAS!B8:R8)*100/17</f>
        <v>0</v>
      </c>
      <c r="I7" s="36">
        <f>SUM(B7:H7)/7</f>
        <v>0</v>
      </c>
    </row>
    <row r="8" spans="1:9">
      <c r="A8" s="46"/>
      <c r="B8" s="46"/>
      <c r="C8" s="46"/>
      <c r="D8" s="46"/>
      <c r="E8" s="46"/>
      <c r="F8" s="46"/>
      <c r="G8" s="46"/>
      <c r="H8" s="46"/>
      <c r="I8" s="46"/>
    </row>
    <row r="9" spans="1:9">
      <c r="A9" s="46"/>
      <c r="B9" s="46"/>
      <c r="C9" s="46"/>
      <c r="D9" s="46"/>
      <c r="E9" s="46"/>
      <c r="F9" s="46"/>
      <c r="G9" s="46"/>
      <c r="H9" s="46"/>
      <c r="I9" s="46"/>
    </row>
    <row r="10" spans="1:9" ht="15">
      <c r="A10" s="2" t="s">
        <v>210</v>
      </c>
      <c r="B10" s="36">
        <f>MAX(I3:I7)</f>
        <v>32.096425526732432</v>
      </c>
      <c r="C10" s="36"/>
      <c r="D10" s="36"/>
      <c r="E10" s="36"/>
      <c r="F10" s="36"/>
      <c r="G10" s="36"/>
      <c r="H10" s="36"/>
      <c r="I10" s="36"/>
    </row>
    <row r="11" spans="1:9" ht="15">
      <c r="A11" s="2" t="s">
        <v>211</v>
      </c>
      <c r="B11" s="36">
        <f>100-B10</f>
        <v>67.903574473267568</v>
      </c>
      <c r="C11" s="36"/>
      <c r="D11" s="36"/>
      <c r="E11" s="36"/>
      <c r="F11" s="36"/>
      <c r="G11" s="36"/>
      <c r="H11" s="36"/>
      <c r="I11" s="36"/>
    </row>
    <row r="12" spans="1:9" ht="15">
      <c r="A12" s="47"/>
      <c r="B12" s="47"/>
      <c r="C12" s="47"/>
      <c r="D12" s="47"/>
      <c r="E12" s="47"/>
      <c r="F12" s="47"/>
      <c r="G12" s="47"/>
      <c r="H12" s="47"/>
      <c r="I12" s="47"/>
    </row>
    <row r="13" spans="1:9" ht="15">
      <c r="A13" s="2" t="s">
        <v>212</v>
      </c>
      <c r="B13" s="36">
        <f>COUNTBLANK(MONITORAMENTO!I3:I104)</f>
        <v>21</v>
      </c>
      <c r="C13" s="36"/>
      <c r="D13" s="36"/>
      <c r="E13" s="36"/>
      <c r="F13" s="36"/>
      <c r="G13" s="36"/>
      <c r="H13" s="36"/>
      <c r="I13" s="36"/>
    </row>
    <row r="14" spans="1:9" ht="15">
      <c r="A14" s="2" t="s">
        <v>213</v>
      </c>
      <c r="B14" s="36">
        <f>85-B13</f>
        <v>64</v>
      </c>
      <c r="C14" s="36"/>
      <c r="D14" s="36"/>
      <c r="E14" s="36"/>
      <c r="F14" s="36"/>
      <c r="G14" s="36"/>
      <c r="H14" s="36"/>
      <c r="I14" s="36"/>
    </row>
    <row r="15" spans="1:9" ht="15">
      <c r="A15" s="37"/>
      <c r="B15" s="38"/>
      <c r="C15" s="38"/>
      <c r="D15" s="38"/>
      <c r="E15" s="38"/>
      <c r="F15" s="38"/>
      <c r="G15" s="38"/>
      <c r="H15" s="38"/>
      <c r="I15" s="38"/>
    </row>
    <row r="16" spans="1:9" ht="15">
      <c r="A16" s="37"/>
      <c r="B16" s="38"/>
      <c r="C16" s="38"/>
      <c r="D16" s="38"/>
      <c r="E16" s="38"/>
      <c r="F16" s="38"/>
      <c r="G16" s="38"/>
      <c r="H16" s="38"/>
      <c r="I16" s="38"/>
    </row>
    <row r="17" spans="1:9" ht="15">
      <c r="A17" s="37"/>
      <c r="B17" s="38"/>
      <c r="C17" s="38"/>
      <c r="D17" s="38"/>
      <c r="E17" s="38"/>
      <c r="F17" s="38"/>
      <c r="G17" s="38"/>
      <c r="H17" s="38"/>
      <c r="I17" s="38"/>
    </row>
    <row r="18" spans="1:9" ht="15">
      <c r="A18" s="37"/>
      <c r="B18" s="38"/>
      <c r="C18" s="38"/>
      <c r="D18" s="38"/>
      <c r="E18" s="38"/>
      <c r="F18" s="38"/>
      <c r="G18" s="38"/>
      <c r="H18" s="38"/>
      <c r="I18" s="38"/>
    </row>
    <row r="19" spans="1:9" ht="15">
      <c r="A19" s="37"/>
      <c r="B19" s="38"/>
      <c r="C19" s="38"/>
      <c r="D19" s="38"/>
      <c r="E19" s="38"/>
      <c r="F19" s="38"/>
      <c r="G19" s="38"/>
      <c r="H19" s="38"/>
      <c r="I19" s="38"/>
    </row>
    <row r="20" spans="1:9" ht="15">
      <c r="A20" s="37"/>
      <c r="B20" s="38"/>
      <c r="C20" s="38"/>
      <c r="D20" s="38"/>
      <c r="E20" s="38"/>
      <c r="F20" s="38"/>
      <c r="G20" s="38"/>
      <c r="H20" s="38"/>
      <c r="I20" s="38"/>
    </row>
    <row r="21" spans="1:9" ht="15">
      <c r="A21" s="37"/>
      <c r="B21" s="38"/>
      <c r="C21" s="38"/>
      <c r="D21" s="38"/>
      <c r="E21" s="38"/>
      <c r="F21" s="38"/>
      <c r="G21" s="38"/>
      <c r="H21" s="38"/>
      <c r="I21" s="38"/>
    </row>
    <row r="22" spans="1:9" ht="15">
      <c r="A22" s="37"/>
      <c r="B22" s="38"/>
      <c r="C22" s="38"/>
      <c r="D22" s="38"/>
      <c r="E22" s="38"/>
      <c r="F22" s="38"/>
      <c r="G22" s="38"/>
      <c r="H22" s="38"/>
      <c r="I22" s="38"/>
    </row>
    <row r="23" spans="1:9" ht="15">
      <c r="A23" s="37"/>
      <c r="B23" s="38"/>
      <c r="C23" s="38"/>
      <c r="D23" s="38"/>
      <c r="E23" s="38"/>
      <c r="F23" s="38"/>
      <c r="G23" s="38"/>
      <c r="H23" s="38"/>
      <c r="I23" s="38"/>
    </row>
    <row r="24" spans="1:9" ht="15">
      <c r="A24" s="37"/>
      <c r="B24" s="38"/>
      <c r="C24" s="38"/>
      <c r="D24" s="38"/>
      <c r="E24" s="38"/>
      <c r="F24" s="38"/>
      <c r="G24" s="38"/>
      <c r="H24" s="38"/>
      <c r="I24" s="38"/>
    </row>
    <row r="25" spans="1:9" ht="15">
      <c r="A25" s="37"/>
      <c r="B25" s="38"/>
      <c r="C25" s="38"/>
      <c r="D25" s="38"/>
      <c r="E25" s="38"/>
      <c r="F25" s="38"/>
      <c r="G25" s="38"/>
      <c r="H25" s="38"/>
      <c r="I25" s="38"/>
    </row>
    <row r="26" spans="1:9" ht="15">
      <c r="A26" s="37"/>
      <c r="B26" s="38"/>
      <c r="C26" s="38"/>
      <c r="D26" s="38"/>
      <c r="E26" s="38"/>
      <c r="F26" s="38"/>
      <c r="G26" s="38"/>
      <c r="H26" s="38"/>
      <c r="I26" s="38"/>
    </row>
    <row r="27" spans="1:9" ht="15">
      <c r="A27" s="37"/>
      <c r="B27" s="38"/>
      <c r="C27" s="38"/>
      <c r="D27" s="38"/>
      <c r="E27" s="38"/>
      <c r="F27" s="38"/>
      <c r="G27" s="38"/>
      <c r="H27" s="38"/>
      <c r="I27" s="38"/>
    </row>
    <row r="28" spans="1:9" ht="15">
      <c r="A28" s="37"/>
      <c r="B28" s="38"/>
      <c r="C28" s="38"/>
      <c r="D28" s="38"/>
      <c r="E28" s="38"/>
      <c r="F28" s="38"/>
      <c r="G28" s="38"/>
      <c r="H28" s="38"/>
      <c r="I28" s="38"/>
    </row>
    <row r="29" spans="1:9" ht="15">
      <c r="A29" s="37"/>
      <c r="B29" s="38"/>
      <c r="C29" s="38"/>
      <c r="D29" s="38"/>
      <c r="E29" s="38"/>
      <c r="F29" s="38"/>
      <c r="G29" s="38"/>
      <c r="H29" s="38"/>
      <c r="I29" s="38"/>
    </row>
    <row r="30" spans="1:9" ht="15">
      <c r="A30" s="37"/>
      <c r="B30" s="38"/>
      <c r="C30" s="38"/>
      <c r="D30" s="38"/>
      <c r="E30" s="38"/>
      <c r="F30" s="38"/>
      <c r="G30" s="38"/>
      <c r="H30" s="38"/>
      <c r="I30" s="38"/>
    </row>
    <row r="31" spans="1:9" ht="15">
      <c r="A31" s="37"/>
      <c r="B31" s="38"/>
      <c r="C31" s="38"/>
      <c r="D31" s="38"/>
      <c r="E31" s="38"/>
      <c r="F31" s="38"/>
      <c r="G31" s="38"/>
      <c r="H31" s="38"/>
      <c r="I31" s="38"/>
    </row>
    <row r="32" spans="1:9" ht="15">
      <c r="A32" s="37"/>
      <c r="B32" s="38"/>
      <c r="C32" s="38"/>
      <c r="D32" s="38"/>
      <c r="E32" s="38"/>
      <c r="F32" s="38"/>
      <c r="G32" s="38"/>
      <c r="H32" s="38"/>
      <c r="I32" s="38"/>
    </row>
    <row r="33" spans="1:9" ht="15">
      <c r="A33" s="37"/>
      <c r="B33" s="38"/>
      <c r="C33" s="38"/>
      <c r="D33" s="38"/>
      <c r="E33" s="38"/>
      <c r="F33" s="38"/>
      <c r="G33" s="38"/>
      <c r="H33" s="38"/>
      <c r="I33" s="38"/>
    </row>
    <row r="34" spans="1:9" ht="15">
      <c r="A34" s="37"/>
      <c r="B34" s="38"/>
      <c r="C34" s="38"/>
      <c r="D34" s="38"/>
      <c r="E34" s="38"/>
      <c r="F34" s="38"/>
      <c r="G34" s="38"/>
      <c r="H34" s="38"/>
      <c r="I34" s="38"/>
    </row>
    <row r="1048573" ht="12.75" customHeight="1"/>
    <row r="1048574" ht="12.75" customHeight="1"/>
    <row r="1048575" ht="12.75" customHeight="1"/>
    <row r="1048576" ht="12.75" customHeight="1"/>
  </sheetData>
  <mergeCells count="3">
    <mergeCell ref="A8:I9"/>
    <mergeCell ref="A12:I12"/>
    <mergeCell ref="A1:I1"/>
  </mergeCells>
  <pageMargins left="0.51181102362204722" right="0.51181102362204722" top="0.78740157480314965" bottom="0.78740157480314965" header="0.51181102362204722" footer="0.51181102362204722"/>
  <pageSetup paperSize="9" scale="58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048576"/>
  <sheetViews>
    <sheetView workbookViewId="0">
      <selection activeCell="B4" sqref="B4"/>
    </sheetView>
  </sheetViews>
  <sheetFormatPr defaultColWidth="14.42578125" defaultRowHeight="12.75"/>
  <cols>
    <col min="2" max="3" width="28.140625" customWidth="1"/>
    <col min="4" max="4" width="34.7109375" customWidth="1"/>
    <col min="5" max="5" width="40.7109375" customWidth="1"/>
  </cols>
  <sheetData>
    <row r="1" spans="1:5" ht="20.85" customHeight="1">
      <c r="A1" s="48"/>
      <c r="B1" s="39">
        <v>44463</v>
      </c>
      <c r="C1" s="39">
        <v>44547</v>
      </c>
      <c r="D1" s="39">
        <v>44547</v>
      </c>
      <c r="E1" s="39">
        <v>44680</v>
      </c>
    </row>
    <row r="2" spans="1:5" ht="15">
      <c r="A2" s="48"/>
      <c r="B2" s="37" t="s">
        <v>43</v>
      </c>
      <c r="C2" s="37" t="s">
        <v>43</v>
      </c>
      <c r="D2" s="37" t="s">
        <v>43</v>
      </c>
      <c r="E2" s="37" t="s">
        <v>43</v>
      </c>
    </row>
    <row r="3" spans="1:5" ht="60">
      <c r="A3" s="1" t="s">
        <v>208</v>
      </c>
      <c r="B3" s="37" t="s">
        <v>42</v>
      </c>
      <c r="C3" s="37" t="s">
        <v>45</v>
      </c>
      <c r="D3" s="37" t="s">
        <v>48</v>
      </c>
      <c r="E3" s="37" t="s">
        <v>49</v>
      </c>
    </row>
    <row r="4" spans="1:5" ht="15">
      <c r="A4" s="40">
        <v>44378</v>
      </c>
      <c r="B4" s="41">
        <f>MONITORAMENTO!I$3</f>
        <v>0.7</v>
      </c>
      <c r="C4" s="42">
        <f>MONITORAMENTO!I$4</f>
        <v>0</v>
      </c>
      <c r="D4" s="42">
        <f>MONITORAMENTO!I$5</f>
        <v>0</v>
      </c>
      <c r="E4" s="42">
        <f>MONITORAMENTO!I$6</f>
        <v>0</v>
      </c>
    </row>
    <row r="5" spans="1:5" ht="15">
      <c r="A5" s="40">
        <v>44531</v>
      </c>
      <c r="B5" s="41">
        <f>MONITORAMENTO!K$3</f>
        <v>0.7</v>
      </c>
      <c r="C5" s="42">
        <f>MONITORAMENTO!K$4</f>
        <v>0</v>
      </c>
      <c r="D5" s="42">
        <f>MONITORAMENTO!K$5</f>
        <v>0</v>
      </c>
      <c r="E5" s="42">
        <f>MONITORAMENTO!K$6</f>
        <v>0</v>
      </c>
    </row>
    <row r="6" spans="1:5" ht="15">
      <c r="A6" s="40">
        <v>44621</v>
      </c>
      <c r="B6" s="41">
        <f>MONITORAMENTO!M$3</f>
        <v>0</v>
      </c>
      <c r="C6" s="42">
        <f>MONITORAMENTO!M$4</f>
        <v>0</v>
      </c>
      <c r="D6" s="42">
        <f>MONITORAMENTO!M$5</f>
        <v>0</v>
      </c>
      <c r="E6" s="42">
        <f>MONITORAMENTO!M$6</f>
        <v>0</v>
      </c>
    </row>
    <row r="7" spans="1:5" ht="15">
      <c r="A7" s="40">
        <v>44713</v>
      </c>
      <c r="B7" s="41">
        <f>MONITORAMENTO!O$3</f>
        <v>0</v>
      </c>
      <c r="C7" s="42">
        <f>MONITORAMENTO!O$4</f>
        <v>0</v>
      </c>
      <c r="D7" s="42">
        <f>MONITORAMENTO!O$5</f>
        <v>0</v>
      </c>
      <c r="E7" s="42">
        <f>MONITORAMENTO!O$6</f>
        <v>0</v>
      </c>
    </row>
    <row r="8" spans="1:5" ht="15">
      <c r="A8" s="40">
        <v>44866</v>
      </c>
      <c r="B8" s="41">
        <f>MONITORAMENTO!Q$3</f>
        <v>0</v>
      </c>
      <c r="C8" s="42">
        <f>MONITORAMENTO!Q$4</f>
        <v>0</v>
      </c>
      <c r="D8" s="42">
        <f>MONITORAMENTO!Q$5</f>
        <v>0</v>
      </c>
      <c r="E8" s="42">
        <f>MONITORAMENTO!Q$6</f>
        <v>0</v>
      </c>
    </row>
    <row r="1048572" ht="12.75" customHeight="1"/>
    <row r="1048573" ht="12.75" customHeight="1"/>
    <row r="1048574" ht="12.75" customHeight="1"/>
    <row r="1048575" ht="12.75" customHeight="1"/>
    <row r="1048576" ht="12.75" customHeight="1"/>
  </sheetData>
  <mergeCells count="1">
    <mergeCell ref="A1:A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1:X8"/>
  <sheetViews>
    <sheetView workbookViewId="0">
      <selection activeCell="B3" sqref="B3"/>
    </sheetView>
  </sheetViews>
  <sheetFormatPr defaultColWidth="14.42578125" defaultRowHeight="12.75"/>
  <cols>
    <col min="2" max="2" width="28.140625" customWidth="1"/>
    <col min="3" max="3" width="34.7109375" customWidth="1"/>
    <col min="4" max="4" width="27.85546875" customWidth="1"/>
    <col min="5" max="5" width="16.28515625" customWidth="1"/>
    <col min="6" max="6" width="20.85546875" customWidth="1"/>
    <col min="7" max="7" width="30.5703125" customWidth="1"/>
    <col min="9" max="9" width="16.28515625" customWidth="1"/>
    <col min="10" max="10" width="28.140625" customWidth="1"/>
    <col min="11" max="11" width="31.28515625" customWidth="1"/>
    <col min="13" max="13" width="21.7109375" customWidth="1"/>
    <col min="14" max="14" width="22.140625" customWidth="1"/>
    <col min="15" max="15" width="16.140625" customWidth="1"/>
    <col min="16" max="16" width="20.7109375" customWidth="1"/>
    <col min="17" max="17" width="20.28515625" customWidth="1"/>
    <col min="18" max="18" width="28" customWidth="1"/>
    <col min="19" max="19" width="22.140625" customWidth="1"/>
    <col min="20" max="20" width="27.140625" customWidth="1"/>
    <col min="21" max="21" width="29.85546875" customWidth="1"/>
    <col min="22" max="22" width="30" customWidth="1"/>
    <col min="23" max="23" width="20.28515625" customWidth="1"/>
    <col min="24" max="24" width="16.42578125" customWidth="1"/>
  </cols>
  <sheetData>
    <row r="1" spans="1:24" ht="15">
      <c r="A1" s="48"/>
      <c r="B1" s="39">
        <v>44407</v>
      </c>
      <c r="C1" s="39">
        <v>44407</v>
      </c>
      <c r="D1" s="39">
        <v>44407</v>
      </c>
      <c r="E1" s="39">
        <v>44407</v>
      </c>
      <c r="F1" s="39">
        <v>44408</v>
      </c>
      <c r="G1" s="39">
        <v>44470</v>
      </c>
      <c r="H1" s="39">
        <v>44500</v>
      </c>
      <c r="I1" s="39">
        <v>44547</v>
      </c>
      <c r="J1" s="39">
        <v>44547</v>
      </c>
      <c r="K1" s="39">
        <v>44547</v>
      </c>
      <c r="L1" s="39">
        <v>44547</v>
      </c>
      <c r="M1" s="39">
        <v>44547</v>
      </c>
      <c r="N1" s="39">
        <v>44547</v>
      </c>
      <c r="O1" s="39">
        <v>44547</v>
      </c>
      <c r="P1" s="39">
        <v>44645</v>
      </c>
      <c r="Q1" s="39">
        <v>44736</v>
      </c>
      <c r="R1" s="39">
        <v>44911</v>
      </c>
      <c r="S1" s="39">
        <v>44911</v>
      </c>
      <c r="T1" s="39">
        <v>44911</v>
      </c>
      <c r="U1" s="39">
        <v>44911</v>
      </c>
      <c r="V1" s="39">
        <v>44911</v>
      </c>
      <c r="W1" s="39">
        <v>44911</v>
      </c>
      <c r="X1" s="39">
        <v>44911</v>
      </c>
    </row>
    <row r="2" spans="1:24" ht="15">
      <c r="A2" s="48"/>
      <c r="B2" s="37" t="s">
        <v>43</v>
      </c>
      <c r="C2" s="37" t="s">
        <v>43</v>
      </c>
      <c r="D2" s="37" t="s">
        <v>43</v>
      </c>
      <c r="E2" s="37" t="s">
        <v>43</v>
      </c>
      <c r="F2" s="37" t="s">
        <v>43</v>
      </c>
      <c r="G2" s="37" t="s">
        <v>43</v>
      </c>
      <c r="H2" s="37" t="s">
        <v>43</v>
      </c>
      <c r="I2" s="37" t="s">
        <v>43</v>
      </c>
      <c r="J2" s="37" t="s">
        <v>43</v>
      </c>
      <c r="K2" s="37" t="s">
        <v>43</v>
      </c>
      <c r="L2" s="37" t="s">
        <v>43</v>
      </c>
      <c r="M2" s="37" t="s">
        <v>43</v>
      </c>
      <c r="N2" s="37" t="s">
        <v>43</v>
      </c>
      <c r="O2" s="37" t="s">
        <v>43</v>
      </c>
      <c r="P2" s="37" t="s">
        <v>43</v>
      </c>
      <c r="Q2" s="37" t="s">
        <v>43</v>
      </c>
      <c r="R2" s="37" t="s">
        <v>43</v>
      </c>
      <c r="S2" s="37" t="s">
        <v>43</v>
      </c>
      <c r="T2" s="37" t="s">
        <v>43</v>
      </c>
      <c r="U2" s="37" t="s">
        <v>43</v>
      </c>
      <c r="V2" s="37" t="s">
        <v>43</v>
      </c>
      <c r="W2" s="37" t="s">
        <v>43</v>
      </c>
      <c r="X2" s="37" t="s">
        <v>43</v>
      </c>
    </row>
    <row r="3" spans="1:24" ht="75">
      <c r="A3" s="1" t="s">
        <v>208</v>
      </c>
      <c r="B3" s="37" t="s">
        <v>74</v>
      </c>
      <c r="C3" s="37" t="s">
        <v>76</v>
      </c>
      <c r="D3" s="37" t="s">
        <v>172</v>
      </c>
      <c r="E3" s="37" t="s">
        <v>180</v>
      </c>
      <c r="F3" s="37" t="s">
        <v>83</v>
      </c>
      <c r="G3" s="37" t="s">
        <v>78</v>
      </c>
      <c r="H3" s="37" t="s">
        <v>201</v>
      </c>
      <c r="I3" s="37" t="s">
        <v>170</v>
      </c>
      <c r="J3" s="37" t="s">
        <v>73</v>
      </c>
      <c r="K3" s="37" t="s">
        <v>167</v>
      </c>
      <c r="L3" s="37" t="s">
        <v>171</v>
      </c>
      <c r="M3" s="37" t="s">
        <v>174</v>
      </c>
      <c r="N3" s="37" t="s">
        <v>169</v>
      </c>
      <c r="O3" s="37" t="s">
        <v>199</v>
      </c>
      <c r="P3" s="37" t="s">
        <v>173</v>
      </c>
      <c r="Q3" s="37" t="s">
        <v>166</v>
      </c>
      <c r="R3" s="37" t="s">
        <v>168</v>
      </c>
      <c r="S3" s="37" t="s">
        <v>175</v>
      </c>
      <c r="T3" s="37" t="s">
        <v>176</v>
      </c>
      <c r="U3" s="37" t="s">
        <v>177</v>
      </c>
      <c r="V3" s="37" t="s">
        <v>193</v>
      </c>
      <c r="W3" s="37" t="s">
        <v>200</v>
      </c>
      <c r="X3" s="37" t="s">
        <v>202</v>
      </c>
    </row>
    <row r="4" spans="1:24" ht="15">
      <c r="A4" s="40">
        <v>44378</v>
      </c>
      <c r="B4" s="42">
        <f>MONITORAMENTO!I$17</f>
        <v>0</v>
      </c>
      <c r="C4" s="42">
        <f>MONITORAMENTO!I$18</f>
        <v>0</v>
      </c>
      <c r="D4" s="42">
        <f>MONITORAMENTO!I$80</f>
        <v>1</v>
      </c>
      <c r="E4" s="42">
        <f>MONITORAMENTO!I$87</f>
        <v>0.7</v>
      </c>
      <c r="F4" s="42">
        <f>MONITORAMENTO!I$7192</f>
        <v>0</v>
      </c>
      <c r="G4" s="42">
        <f>MONITORAMENTO!I$19</f>
        <v>0.2</v>
      </c>
      <c r="H4" s="42">
        <f>MONITORAMENTO!I$101</f>
        <v>0</v>
      </c>
      <c r="I4" s="42">
        <f>MONITORAMENTO!I$78</f>
        <v>0.3</v>
      </c>
      <c r="J4" s="41">
        <f>MONITORAMENTO!I$16</f>
        <v>0</v>
      </c>
      <c r="K4" s="42">
        <f>MONITORAMENTO!I$75</f>
        <v>0.3</v>
      </c>
      <c r="L4" s="42">
        <f>MONITORAMENTO!I$79</f>
        <v>0.3</v>
      </c>
      <c r="M4" s="42">
        <f>MONITORAMENTO!I$82</f>
        <v>0</v>
      </c>
      <c r="N4" s="42">
        <f>MONITORAMENTO!I$77</f>
        <v>1</v>
      </c>
      <c r="O4" s="42">
        <f>MONITORAMENTO!I$99</f>
        <v>0</v>
      </c>
      <c r="P4" s="42">
        <f>MONITORAMENTO!I$81</f>
        <v>0</v>
      </c>
      <c r="Q4" s="42">
        <f>MONITORAMENTO!I$74</f>
        <v>0.3</v>
      </c>
      <c r="R4" s="42">
        <f>MONITORAMENTO!I$76</f>
        <v>0</v>
      </c>
      <c r="S4" s="42">
        <f>MONITORAMENTO!I$83</f>
        <v>0.1</v>
      </c>
      <c r="T4" s="42">
        <f>MONITORAMENTO!I$84</f>
        <v>0.1</v>
      </c>
      <c r="U4" s="42">
        <f>MONITORAMENTO!I$85</f>
        <v>0</v>
      </c>
      <c r="V4" s="42">
        <f>MONITORAMENTO!I$97</f>
        <v>0</v>
      </c>
      <c r="W4" s="42">
        <f>MONITORAMENTO!I$100</f>
        <v>0.1</v>
      </c>
      <c r="X4" s="42">
        <f>MONITORAMENTO!I$102</f>
        <v>0</v>
      </c>
    </row>
    <row r="5" spans="1:24" ht="15">
      <c r="A5" s="40">
        <v>44531</v>
      </c>
      <c r="B5" s="42">
        <f>MONITORAMENTO!K$17</f>
        <v>1</v>
      </c>
      <c r="C5" s="42">
        <f>MONITORAMENTO!K$18</f>
        <v>1</v>
      </c>
      <c r="D5" s="42">
        <f>MONITORAMENTO!K$80</f>
        <v>1</v>
      </c>
      <c r="E5" s="42">
        <f>MONITORAMENTO!K$87</f>
        <v>1</v>
      </c>
      <c r="F5" s="42">
        <f>MONITORAMENTO!K$21</f>
        <v>0</v>
      </c>
      <c r="G5" s="42">
        <f>MONITORAMENTO!K$19</f>
        <v>0.6</v>
      </c>
      <c r="H5" s="42">
        <f>MONITORAMENTO!K$101</f>
        <v>1</v>
      </c>
      <c r="I5" s="42">
        <f>MONITORAMENTO!K$78</f>
        <v>0.3</v>
      </c>
      <c r="J5" s="41">
        <f>MONITORAMENTO!K$16</f>
        <v>1</v>
      </c>
      <c r="K5" s="42">
        <f>MONITORAMENTO!K$75</f>
        <v>0.3</v>
      </c>
      <c r="L5" s="42">
        <f>MONITORAMENTO!K$79</f>
        <v>0.3</v>
      </c>
      <c r="M5" s="42">
        <f>MONITORAMENTO!K$82</f>
        <v>0</v>
      </c>
      <c r="N5" s="42">
        <f>MONITORAMENTO!K$77</f>
        <v>1</v>
      </c>
      <c r="O5" s="42">
        <f>MONITORAMENTO!K$99</f>
        <v>0</v>
      </c>
      <c r="P5" s="42">
        <f>MONITORAMENTO!K$81</f>
        <v>0</v>
      </c>
      <c r="Q5" s="42">
        <f>MONITORAMENTO!K$74</f>
        <v>0.3</v>
      </c>
      <c r="R5" s="42">
        <f>MONITORAMENTO!K$76</f>
        <v>0</v>
      </c>
      <c r="S5" s="42">
        <f>MONITORAMENTO!K$83</f>
        <v>0.1</v>
      </c>
      <c r="T5" s="42">
        <f>MONITORAMENTO!K$84</f>
        <v>0.2</v>
      </c>
      <c r="U5" s="42">
        <f>MONITORAMENTO!K$85</f>
        <v>0</v>
      </c>
      <c r="V5" s="42">
        <f>MONITORAMENTO!K$97</f>
        <v>0</v>
      </c>
      <c r="W5" s="42">
        <f>MONITORAMENTO!K$100</f>
        <v>0.2</v>
      </c>
      <c r="X5" s="42">
        <f>MONITORAMENTO!K$102</f>
        <v>0</v>
      </c>
    </row>
    <row r="6" spans="1:24" ht="15">
      <c r="A6" s="40">
        <v>44621</v>
      </c>
      <c r="B6" s="42">
        <f>MONITORAMENTO!M$17</f>
        <v>0</v>
      </c>
      <c r="C6" s="42">
        <f>MONITORAMENTO!M$18</f>
        <v>0</v>
      </c>
      <c r="D6" s="42">
        <f>MONITORAMENTO!M$80</f>
        <v>0</v>
      </c>
      <c r="E6" s="42">
        <f>MONITORAMENTO!M$87</f>
        <v>0</v>
      </c>
      <c r="F6" s="42">
        <f>MONITORAMENTO!M$21</f>
        <v>0</v>
      </c>
      <c r="G6" s="42">
        <f>MONITORAMENTO!M$19</f>
        <v>0</v>
      </c>
      <c r="H6" s="42">
        <f>MONITORAMENTO!M$101</f>
        <v>0</v>
      </c>
      <c r="I6" s="42">
        <f>MONITORAMENTO!M$78</f>
        <v>0</v>
      </c>
      <c r="J6" s="41">
        <f>MONITORAMENTO!M$16</f>
        <v>0</v>
      </c>
      <c r="K6" s="42">
        <f>MONITORAMENTO!M$75</f>
        <v>0</v>
      </c>
      <c r="L6" s="42">
        <f>MONITORAMENTO!M$79</f>
        <v>0</v>
      </c>
      <c r="M6" s="42">
        <f>MONITORAMENTO!M$82</f>
        <v>0</v>
      </c>
      <c r="N6" s="42">
        <f>MONITORAMENTO!M$77</f>
        <v>0</v>
      </c>
      <c r="O6" s="42">
        <f>MONITORAMENTO!M$99</f>
        <v>0</v>
      </c>
      <c r="P6" s="42">
        <f>MONITORAMENTO!M$81</f>
        <v>0</v>
      </c>
      <c r="Q6" s="42">
        <f>MONITORAMENTO!M$74</f>
        <v>0</v>
      </c>
      <c r="R6" s="42">
        <f>MONITORAMENTO!M$76</f>
        <v>0</v>
      </c>
      <c r="S6" s="42">
        <f>MONITORAMENTO!M$83</f>
        <v>0</v>
      </c>
      <c r="T6" s="42">
        <f>MONITORAMENTO!M$84</f>
        <v>0</v>
      </c>
      <c r="U6" s="42">
        <f>MONITORAMENTO!M$85</f>
        <v>0</v>
      </c>
      <c r="V6" s="42">
        <f>MONITORAMENTO!M$97</f>
        <v>0</v>
      </c>
      <c r="W6" s="42">
        <f>MONITORAMENTO!M$100</f>
        <v>0</v>
      </c>
      <c r="X6" s="42">
        <f>MONITORAMENTO!M$102</f>
        <v>0</v>
      </c>
    </row>
    <row r="7" spans="1:24" ht="15">
      <c r="A7" s="40">
        <v>44713</v>
      </c>
      <c r="B7" s="42">
        <f>MONITORAMENTO!O$17</f>
        <v>0</v>
      </c>
      <c r="C7" s="42">
        <f>MONITORAMENTO!O$18</f>
        <v>0</v>
      </c>
      <c r="D7" s="42">
        <f>MONITORAMENTO!O$80</f>
        <v>0</v>
      </c>
      <c r="E7" s="42">
        <f>MONITORAMENTO!O$87</f>
        <v>0</v>
      </c>
      <c r="F7" s="42">
        <f>MONITORAMENTO!O$21</f>
        <v>0</v>
      </c>
      <c r="G7" s="42">
        <f>MONITORAMENTO!O$19</f>
        <v>0</v>
      </c>
      <c r="H7" s="42">
        <f>MONITORAMENTO!O$101</f>
        <v>0</v>
      </c>
      <c r="I7" s="42">
        <f>MONITORAMENTO!O$78</f>
        <v>0</v>
      </c>
      <c r="J7" s="41">
        <f>MONITORAMENTO!O$16</f>
        <v>0</v>
      </c>
      <c r="K7" s="42">
        <f>MONITORAMENTO!O$75</f>
        <v>0</v>
      </c>
      <c r="L7" s="42">
        <f>MONITORAMENTO!O$79</f>
        <v>0</v>
      </c>
      <c r="M7" s="42">
        <f>MONITORAMENTO!O$82</f>
        <v>0</v>
      </c>
      <c r="N7" s="42">
        <f>MONITORAMENTO!O$77</f>
        <v>0</v>
      </c>
      <c r="O7" s="42">
        <f>MONITORAMENTO!O$99</f>
        <v>0</v>
      </c>
      <c r="P7" s="42">
        <f>MONITORAMENTO!O$81</f>
        <v>0</v>
      </c>
      <c r="Q7" s="42">
        <f>MONITORAMENTO!O$74</f>
        <v>0</v>
      </c>
      <c r="R7" s="42">
        <f>MONITORAMENTO!O$76</f>
        <v>0</v>
      </c>
      <c r="S7" s="42">
        <f>MONITORAMENTO!O$83</f>
        <v>0</v>
      </c>
      <c r="T7" s="42">
        <f>MONITORAMENTO!O$84</f>
        <v>0</v>
      </c>
      <c r="U7" s="42">
        <f>MONITORAMENTO!O$85</f>
        <v>0</v>
      </c>
      <c r="V7" s="42">
        <f>MONITORAMENTO!O$97</f>
        <v>0</v>
      </c>
      <c r="W7" s="42">
        <f>MONITORAMENTO!O$100</f>
        <v>0</v>
      </c>
      <c r="X7" s="42">
        <f>MONITORAMENTO!O$102</f>
        <v>0</v>
      </c>
    </row>
    <row r="8" spans="1:24" ht="15">
      <c r="A8" s="40">
        <v>44866</v>
      </c>
      <c r="B8" s="42">
        <f>MONITORAMENTO!Q$17</f>
        <v>0</v>
      </c>
      <c r="C8" s="42">
        <f>MONITORAMENTO!Q$18</f>
        <v>0</v>
      </c>
      <c r="D8" s="42">
        <f>MONITORAMENTO!Q$80</f>
        <v>0</v>
      </c>
      <c r="E8" s="42">
        <f>MONITORAMENTO!Q$87</f>
        <v>0</v>
      </c>
      <c r="F8" s="42">
        <f>MONITORAMENTO!Q$21</f>
        <v>0</v>
      </c>
      <c r="G8" s="42">
        <f>MONITORAMENTO!Q$19</f>
        <v>0</v>
      </c>
      <c r="H8" s="42">
        <f>MONITORAMENTO!Q$101</f>
        <v>0</v>
      </c>
      <c r="I8" s="42">
        <f>MONITORAMENTO!Q$78</f>
        <v>0</v>
      </c>
      <c r="J8" s="41">
        <f>MONITORAMENTO!Q$16</f>
        <v>0</v>
      </c>
      <c r="K8" s="42">
        <f>MONITORAMENTO!Q$75</f>
        <v>0</v>
      </c>
      <c r="L8" s="42">
        <f>MONITORAMENTO!Q$79</f>
        <v>0</v>
      </c>
      <c r="M8" s="42">
        <f>MONITORAMENTO!Q$82</f>
        <v>0</v>
      </c>
      <c r="N8" s="42">
        <f>MONITORAMENTO!Q$77</f>
        <v>0</v>
      </c>
      <c r="O8" s="42">
        <f>MONITORAMENTO!Q$99</f>
        <v>0</v>
      </c>
      <c r="P8" s="42">
        <f>MONITORAMENTO!Q$81</f>
        <v>0</v>
      </c>
      <c r="Q8" s="42">
        <f>MONITORAMENTO!Q$74</f>
        <v>0</v>
      </c>
      <c r="R8" s="42">
        <f>MONITORAMENTO!Q$76</f>
        <v>0</v>
      </c>
      <c r="S8" s="42">
        <f>MONITORAMENTO!Q$83</f>
        <v>0</v>
      </c>
      <c r="T8" s="42">
        <f>MONITORAMENTO!Q$84</f>
        <v>0</v>
      </c>
      <c r="U8" s="42">
        <f>MONITORAMENTO!Q$85</f>
        <v>0</v>
      </c>
      <c r="V8" s="42">
        <f>MONITORAMENTO!Q$97</f>
        <v>0</v>
      </c>
      <c r="W8" s="42">
        <f>MONITORAMENTO!Q$100</f>
        <v>0</v>
      </c>
      <c r="X8" s="42">
        <f>MONITORAMENTO!Q$102</f>
        <v>0</v>
      </c>
    </row>
  </sheetData>
  <mergeCells count="1">
    <mergeCell ref="A1:A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activeCell="A4" sqref="A4"/>
    </sheetView>
  </sheetViews>
  <sheetFormatPr defaultColWidth="14.42578125" defaultRowHeight="12.75"/>
  <cols>
    <col min="2" max="2" width="24.42578125" customWidth="1"/>
    <col min="3" max="3" width="30.5703125" customWidth="1"/>
    <col min="4" max="4" width="33.140625" customWidth="1"/>
    <col min="5" max="5" width="28.140625" customWidth="1"/>
    <col min="6" max="6" width="34.7109375" customWidth="1"/>
    <col min="7" max="7" width="25.140625" customWidth="1"/>
  </cols>
  <sheetData>
    <row r="1" spans="1:7" ht="15">
      <c r="A1" s="48"/>
      <c r="B1" s="43">
        <v>44530</v>
      </c>
      <c r="C1" s="43">
        <v>44560</v>
      </c>
      <c r="D1" s="43">
        <v>44560</v>
      </c>
      <c r="E1" s="43">
        <v>44742</v>
      </c>
      <c r="F1" s="43">
        <v>44742</v>
      </c>
      <c r="G1" s="43">
        <v>44911</v>
      </c>
    </row>
    <row r="2" spans="1:7" ht="15">
      <c r="A2" s="48"/>
      <c r="B2" s="37" t="s">
        <v>91</v>
      </c>
      <c r="C2" s="37" t="s">
        <v>91</v>
      </c>
      <c r="D2" s="37" t="s">
        <v>91</v>
      </c>
      <c r="E2" s="37" t="s">
        <v>91</v>
      </c>
      <c r="F2" s="37" t="s">
        <v>91</v>
      </c>
      <c r="G2" s="37" t="s">
        <v>91</v>
      </c>
    </row>
    <row r="3" spans="1:7" ht="45">
      <c r="A3" s="1" t="s">
        <v>208</v>
      </c>
      <c r="B3" s="37" t="s">
        <v>187</v>
      </c>
      <c r="C3" s="37" t="s">
        <v>190</v>
      </c>
      <c r="D3" s="37" t="s">
        <v>192</v>
      </c>
      <c r="E3" s="37" t="s">
        <v>188</v>
      </c>
      <c r="F3" s="37" t="s">
        <v>189</v>
      </c>
      <c r="G3" s="37" t="s">
        <v>195</v>
      </c>
    </row>
    <row r="4" spans="1:7" ht="15">
      <c r="A4" s="40">
        <v>44378</v>
      </c>
      <c r="B4" s="41">
        <f>MONITORAMENTO!I$90</f>
        <v>1</v>
      </c>
      <c r="C4" s="42">
        <f>MONITORAMENTO!I$93</f>
        <v>0.3</v>
      </c>
      <c r="D4" s="42">
        <f>MONITORAMENTO!I$96</f>
        <v>0</v>
      </c>
      <c r="E4" s="42">
        <f>MONITORAMENTO!I$91</f>
        <v>0</v>
      </c>
      <c r="F4" s="42">
        <f>MONITORAMENTO!I$92</f>
        <v>0.3</v>
      </c>
      <c r="G4" s="42">
        <f>MONITORAMENTO!I$98</f>
        <v>0</v>
      </c>
    </row>
    <row r="5" spans="1:7" ht="15">
      <c r="A5" s="40">
        <v>44531</v>
      </c>
      <c r="B5" s="41">
        <f>MONITORAMENTO!K$90</f>
        <v>1</v>
      </c>
      <c r="C5" s="42">
        <f>MONITORAMENTO!K$93</f>
        <v>0.3</v>
      </c>
      <c r="D5" s="42">
        <f>MONITORAMENTO!K$96</f>
        <v>0</v>
      </c>
      <c r="E5" s="42">
        <f>MONITORAMENTO!K$91</f>
        <v>0</v>
      </c>
      <c r="F5" s="42">
        <f>MONITORAMENTO!K$92</f>
        <v>0.3</v>
      </c>
      <c r="G5" s="42">
        <f>MONITORAMENTO!K$98</f>
        <v>0</v>
      </c>
    </row>
    <row r="6" spans="1:7" ht="15">
      <c r="A6" s="40">
        <v>44621</v>
      </c>
      <c r="B6" s="41">
        <f>MONITORAMENTO!M$90</f>
        <v>0</v>
      </c>
      <c r="C6" s="42">
        <f>MONITORAMENTO!M$93</f>
        <v>0</v>
      </c>
      <c r="D6" s="42">
        <f>MONITORAMENTO!M$96</f>
        <v>0</v>
      </c>
      <c r="E6" s="42">
        <f>MONITORAMENTO!M$91</f>
        <v>0</v>
      </c>
      <c r="F6" s="42">
        <f>MONITORAMENTO!M$92</f>
        <v>0</v>
      </c>
      <c r="G6" s="42">
        <f>MONITORAMENTO!M$98</f>
        <v>0</v>
      </c>
    </row>
    <row r="7" spans="1:7" ht="15">
      <c r="A7" s="40">
        <v>44713</v>
      </c>
      <c r="B7" s="41">
        <f>MONITORAMENTO!O$90</f>
        <v>0</v>
      </c>
      <c r="C7" s="42">
        <f>MONITORAMENTO!O$93</f>
        <v>0</v>
      </c>
      <c r="D7" s="42">
        <f>MONITORAMENTO!O$96</f>
        <v>0</v>
      </c>
      <c r="E7" s="42">
        <f>MONITORAMENTO!O$91</f>
        <v>0</v>
      </c>
      <c r="F7" s="42">
        <f>MONITORAMENTO!O$92</f>
        <v>0</v>
      </c>
      <c r="G7" s="42">
        <f>MONITORAMENTO!O$98</f>
        <v>0</v>
      </c>
    </row>
    <row r="8" spans="1:7" ht="15">
      <c r="A8" s="40">
        <v>44866</v>
      </c>
      <c r="B8" s="41">
        <f>MONITORAMENTO!Q$90</f>
        <v>0</v>
      </c>
      <c r="C8" s="42">
        <f>MONITORAMENTO!Q$93</f>
        <v>0</v>
      </c>
      <c r="D8" s="42">
        <f>MONITORAMENTO!Q$96</f>
        <v>0</v>
      </c>
      <c r="E8" s="42">
        <f>MONITORAMENTO!Q$91</f>
        <v>0</v>
      </c>
      <c r="F8" s="42">
        <f>MONITORAMENTO!Q$92</f>
        <v>0</v>
      </c>
      <c r="G8" s="42">
        <f>MONITORAMENTO!Q$98</f>
        <v>0</v>
      </c>
    </row>
  </sheetData>
  <mergeCells count="1">
    <mergeCell ref="A1:A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8"/>
  <sheetViews>
    <sheetView workbookViewId="0">
      <selection activeCell="C4" sqref="C4"/>
    </sheetView>
  </sheetViews>
  <sheetFormatPr defaultColWidth="14.42578125" defaultRowHeight="12.75"/>
  <cols>
    <col min="2" max="2" width="28.28515625" customWidth="1"/>
    <col min="3" max="3" width="45.42578125" customWidth="1"/>
  </cols>
  <sheetData>
    <row r="1" spans="1:3" ht="15">
      <c r="A1" s="48"/>
      <c r="B1" s="43">
        <v>44489</v>
      </c>
      <c r="C1" s="43">
        <v>44489</v>
      </c>
    </row>
    <row r="2" spans="1:3" ht="15">
      <c r="A2" s="48"/>
      <c r="B2" s="37" t="s">
        <v>60</v>
      </c>
      <c r="C2" s="37" t="s">
        <v>60</v>
      </c>
    </row>
    <row r="3" spans="1:3" ht="45">
      <c r="A3" s="1" t="s">
        <v>208</v>
      </c>
      <c r="B3" s="37" t="s">
        <v>59</v>
      </c>
      <c r="C3" s="37" t="s">
        <v>61</v>
      </c>
    </row>
    <row r="4" spans="1:3" ht="15">
      <c r="A4" s="40">
        <v>44378</v>
      </c>
      <c r="B4" s="41">
        <f>MONITORAMENTO!I$9</f>
        <v>0.25</v>
      </c>
      <c r="C4" s="42">
        <f>MONITORAMENTO!I$10</f>
        <v>0</v>
      </c>
    </row>
    <row r="5" spans="1:3" ht="15">
      <c r="A5" s="40">
        <v>44531</v>
      </c>
      <c r="B5" s="41">
        <f>MONITORAMENTO!K$9</f>
        <v>0.5</v>
      </c>
      <c r="C5" s="42">
        <f>MONITORAMENTO!K$10</f>
        <v>0.5</v>
      </c>
    </row>
    <row r="6" spans="1:3" ht="15">
      <c r="A6" s="40">
        <v>44621</v>
      </c>
      <c r="B6" s="41">
        <f>MONITORAMENTO!M$9</f>
        <v>0</v>
      </c>
      <c r="C6" s="42">
        <f>MONITORAMENTO!M$10</f>
        <v>0</v>
      </c>
    </row>
    <row r="7" spans="1:3" ht="15">
      <c r="A7" s="40">
        <v>44713</v>
      </c>
      <c r="B7" s="41">
        <f>MONITORAMENTO!O$9</f>
        <v>0</v>
      </c>
      <c r="C7" s="42">
        <f>MONITORAMENTO!O$10</f>
        <v>0</v>
      </c>
    </row>
    <row r="8" spans="1:3" ht="15">
      <c r="A8" s="40">
        <v>44866</v>
      </c>
      <c r="B8" s="41">
        <f>MONITORAMENTO!Q$9</f>
        <v>0</v>
      </c>
      <c r="C8" s="42">
        <f>MONITORAMENTO!Q$10</f>
        <v>0</v>
      </c>
    </row>
  </sheetData>
  <mergeCells count="1">
    <mergeCell ref="A1:A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8"/>
  <sheetViews>
    <sheetView topLeftCell="H1" workbookViewId="0">
      <selection activeCell="B4" sqref="B4"/>
    </sheetView>
  </sheetViews>
  <sheetFormatPr defaultColWidth="14.42578125" defaultRowHeight="12.75"/>
  <cols>
    <col min="2" max="2" width="28.7109375" customWidth="1"/>
    <col min="3" max="3" width="29.140625" customWidth="1"/>
    <col min="4" max="4" width="36.85546875" customWidth="1"/>
    <col min="5" max="5" width="40.85546875" customWidth="1"/>
    <col min="6" max="6" width="36.85546875" customWidth="1"/>
    <col min="7" max="7" width="50.42578125" customWidth="1"/>
    <col min="8" max="8" width="33.42578125" customWidth="1"/>
    <col min="9" max="9" width="38" customWidth="1"/>
  </cols>
  <sheetData>
    <row r="1" spans="1:9" ht="15">
      <c r="A1" s="48"/>
      <c r="B1" s="43">
        <v>44500</v>
      </c>
      <c r="C1" s="43">
        <v>44547</v>
      </c>
      <c r="D1" s="43">
        <v>44561</v>
      </c>
      <c r="E1" s="43">
        <v>44561</v>
      </c>
      <c r="F1" s="43">
        <v>44911</v>
      </c>
      <c r="G1" s="43">
        <v>44911</v>
      </c>
      <c r="H1" s="43">
        <v>44911</v>
      </c>
      <c r="I1" s="43">
        <v>44911</v>
      </c>
    </row>
    <row r="2" spans="1:9" ht="15">
      <c r="A2" s="48"/>
      <c r="B2" s="37" t="s">
        <v>91</v>
      </c>
      <c r="C2" s="37" t="s">
        <v>91</v>
      </c>
      <c r="D2" s="37" t="s">
        <v>91</v>
      </c>
      <c r="E2" s="37" t="s">
        <v>91</v>
      </c>
      <c r="F2" s="37" t="s">
        <v>91</v>
      </c>
      <c r="G2" s="37" t="s">
        <v>91</v>
      </c>
      <c r="H2" s="37" t="s">
        <v>91</v>
      </c>
      <c r="I2" s="37" t="s">
        <v>91</v>
      </c>
    </row>
    <row r="3" spans="1:9" ht="60">
      <c r="A3" s="1" t="s">
        <v>208</v>
      </c>
      <c r="B3" s="37" t="s">
        <v>116</v>
      </c>
      <c r="C3" s="37" t="s">
        <v>114</v>
      </c>
      <c r="D3" s="37" t="s">
        <v>117</v>
      </c>
      <c r="E3" s="37" t="s">
        <v>154</v>
      </c>
      <c r="F3" s="37" t="s">
        <v>115</v>
      </c>
      <c r="G3" s="37" t="s">
        <v>118</v>
      </c>
      <c r="H3" s="37" t="s">
        <v>119</v>
      </c>
      <c r="I3" s="37" t="s">
        <v>121</v>
      </c>
    </row>
    <row r="4" spans="1:9" ht="15">
      <c r="A4" s="40">
        <v>44378</v>
      </c>
      <c r="B4" s="42">
        <f>MONITORAMENTO!I$47</f>
        <v>0.7</v>
      </c>
      <c r="C4" s="41">
        <f>MONITORAMENTO!I$45</f>
        <v>0.3</v>
      </c>
      <c r="D4" s="42">
        <f>MONITORAMENTO!I$48</f>
        <v>0.5</v>
      </c>
      <c r="E4" s="42">
        <f>MONITORAMENTO!I$67</f>
        <v>0.5</v>
      </c>
      <c r="F4" s="42">
        <f>MONITORAMENTO!I$46</f>
        <v>0.3</v>
      </c>
      <c r="G4" s="42">
        <f>MONITORAMENTO!I$49</f>
        <v>0.5</v>
      </c>
      <c r="H4" s="42">
        <f>MONITORAMENTO!I$50</f>
        <v>0</v>
      </c>
      <c r="I4" s="42">
        <f>MONITORAMENTO!I$51</f>
        <v>0</v>
      </c>
    </row>
    <row r="5" spans="1:9" ht="15">
      <c r="A5" s="40">
        <v>44531</v>
      </c>
      <c r="B5" s="42">
        <f>MONITORAMENTO!K$47</f>
        <v>0.75</v>
      </c>
      <c r="C5" s="41">
        <f>MONITORAMENTO!K$45</f>
        <v>0.4</v>
      </c>
      <c r="D5" s="42">
        <f>MONITORAMENTO!K$48</f>
        <v>0.65</v>
      </c>
      <c r="E5" s="42">
        <f>MONITORAMENTO!K$67</f>
        <v>0.9</v>
      </c>
      <c r="F5" s="42">
        <f>MONITORAMENTO!K$46</f>
        <v>0.35</v>
      </c>
      <c r="G5" s="42">
        <f>MONITORAMENTO!K$49</f>
        <v>1</v>
      </c>
      <c r="H5" s="42">
        <f>MONITORAMENTO!K$50</f>
        <v>0</v>
      </c>
      <c r="I5" s="42">
        <f>MONITORAMENTO!K$51</f>
        <v>0</v>
      </c>
    </row>
    <row r="6" spans="1:9" ht="15">
      <c r="A6" s="40">
        <v>44621</v>
      </c>
      <c r="B6" s="42">
        <f>MONITORAMENTO!M$47</f>
        <v>0</v>
      </c>
      <c r="C6" s="41">
        <f>MONITORAMENTO!M$45</f>
        <v>0</v>
      </c>
      <c r="D6" s="42">
        <f>MONITORAMENTO!M$48</f>
        <v>0</v>
      </c>
      <c r="E6" s="42">
        <f>MONITORAMENTO!M$67</f>
        <v>0</v>
      </c>
      <c r="F6" s="42">
        <f>MONITORAMENTO!M$46</f>
        <v>0</v>
      </c>
      <c r="G6" s="42">
        <f>MONITORAMENTO!M$49</f>
        <v>0</v>
      </c>
      <c r="H6" s="42">
        <f>MONITORAMENTO!M$50</f>
        <v>0</v>
      </c>
      <c r="I6" s="42">
        <f>MONITORAMENTO!M$51</f>
        <v>0</v>
      </c>
    </row>
    <row r="7" spans="1:9" ht="15">
      <c r="A7" s="40">
        <v>44713</v>
      </c>
      <c r="B7" s="42">
        <f>MONITORAMENTO!O$47</f>
        <v>0</v>
      </c>
      <c r="C7" s="41">
        <f>MONITORAMENTO!O$45</f>
        <v>0</v>
      </c>
      <c r="D7" s="42">
        <f>MONITORAMENTO!O$48</f>
        <v>0</v>
      </c>
      <c r="E7" s="42">
        <f>MONITORAMENTO!O$67</f>
        <v>0</v>
      </c>
      <c r="F7" s="42">
        <f>MONITORAMENTO!O$46</f>
        <v>0</v>
      </c>
      <c r="G7" s="42">
        <f>MONITORAMENTO!O$49</f>
        <v>0</v>
      </c>
      <c r="H7" s="42">
        <f>MONITORAMENTO!O$50</f>
        <v>0</v>
      </c>
      <c r="I7" s="42">
        <f>MONITORAMENTO!O$51</f>
        <v>0</v>
      </c>
    </row>
    <row r="8" spans="1:9" ht="15">
      <c r="A8" s="40">
        <v>44866</v>
      </c>
      <c r="B8" s="42">
        <f>MONITORAMENTO!Q$47</f>
        <v>0</v>
      </c>
      <c r="C8" s="41">
        <f>MONITORAMENTO!Q$45</f>
        <v>0</v>
      </c>
      <c r="D8" s="42">
        <f>MONITORAMENTO!Q$48</f>
        <v>0</v>
      </c>
      <c r="E8" s="42">
        <f>MONITORAMENTO!Q$67</f>
        <v>0</v>
      </c>
      <c r="F8" s="42">
        <f>MONITORAMENTO!Q$46</f>
        <v>0</v>
      </c>
      <c r="G8" s="42">
        <f>MONITORAMENTO!Q$49</f>
        <v>0</v>
      </c>
      <c r="H8" s="42">
        <f>MONITORAMENTO!Q$50</f>
        <v>0</v>
      </c>
      <c r="I8" s="42">
        <f>MONITORAMENTO!Q$51</f>
        <v>0</v>
      </c>
    </row>
  </sheetData>
  <mergeCells count="1">
    <mergeCell ref="A1:A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>
  <dimension ref="A1:C8"/>
  <sheetViews>
    <sheetView workbookViewId="0">
      <selection activeCell="B4" sqref="B4"/>
    </sheetView>
  </sheetViews>
  <sheetFormatPr defaultColWidth="14.42578125" defaultRowHeight="12.75"/>
  <cols>
    <col min="2" max="2" width="36.28515625" customWidth="1"/>
    <col min="3" max="3" width="45.42578125" customWidth="1"/>
  </cols>
  <sheetData>
    <row r="1" spans="1:3" ht="15">
      <c r="A1" s="48"/>
      <c r="B1" s="43">
        <v>44926</v>
      </c>
      <c r="C1" s="43">
        <v>44926</v>
      </c>
    </row>
    <row r="2" spans="1:3" ht="15">
      <c r="A2" s="48"/>
      <c r="B2" s="37" t="s">
        <v>124</v>
      </c>
      <c r="C2" s="37" t="s">
        <v>124</v>
      </c>
    </row>
    <row r="3" spans="1:3" ht="30">
      <c r="A3" s="1" t="s">
        <v>208</v>
      </c>
      <c r="B3" s="37" t="s">
        <v>157</v>
      </c>
      <c r="C3" s="37" t="s">
        <v>158</v>
      </c>
    </row>
    <row r="4" spans="1:3" ht="15">
      <c r="A4" s="40">
        <v>44378</v>
      </c>
      <c r="B4" s="41">
        <f>MONITORAMENTO!I$68</f>
        <v>0</v>
      </c>
      <c r="C4" s="42">
        <f>MONITORAMENTO!I$69</f>
        <v>0</v>
      </c>
    </row>
    <row r="5" spans="1:3" ht="15">
      <c r="A5" s="40">
        <v>44531</v>
      </c>
      <c r="B5" s="41">
        <f>MONITORAMENTO!K$68</f>
        <v>0.2</v>
      </c>
      <c r="C5" s="42">
        <f>MONITORAMENTO!K$69</f>
        <v>0</v>
      </c>
    </row>
    <row r="6" spans="1:3" ht="15">
      <c r="A6" s="40">
        <v>44621</v>
      </c>
      <c r="B6" s="41">
        <f>MONITORAMENTO!M$68</f>
        <v>0</v>
      </c>
      <c r="C6" s="42">
        <f>MONITORAMENTO!M$69</f>
        <v>0</v>
      </c>
    </row>
    <row r="7" spans="1:3" ht="15">
      <c r="A7" s="40">
        <v>44713</v>
      </c>
      <c r="B7" s="41">
        <f>MONITORAMENTO!O$68</f>
        <v>0</v>
      </c>
      <c r="C7" s="42">
        <f>MONITORAMENTO!O$69</f>
        <v>0</v>
      </c>
    </row>
    <row r="8" spans="1:3" ht="15">
      <c r="A8" s="40">
        <v>44866</v>
      </c>
      <c r="B8" s="41">
        <f>MONITORAMENTO!Q$68</f>
        <v>0</v>
      </c>
      <c r="C8" s="42">
        <f>MONITORAMENTO!Q$69</f>
        <v>0</v>
      </c>
    </row>
  </sheetData>
  <mergeCells count="1">
    <mergeCell ref="A1:A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0023A94DE0F84284BC22E27249D842" ma:contentTypeVersion="13" ma:contentTypeDescription="Crie um novo documento." ma:contentTypeScope="" ma:versionID="896b78d521ed9ae45d5d112b37afafd7">
  <xsd:schema xmlns:xsd="http://www.w3.org/2001/XMLSchema" xmlns:xs="http://www.w3.org/2001/XMLSchema" xmlns:p="http://schemas.microsoft.com/office/2006/metadata/properties" xmlns:ns2="9eda4f3b-7ea2-431d-86dc-c260eaee7fa1" xmlns:ns3="755d7548-0815-41c2-8c03-ba6818a17ea0" targetNamespace="http://schemas.microsoft.com/office/2006/metadata/properties" ma:root="true" ma:fieldsID="4afe62245af7f1e7074cebf551541f8a" ns2:_="" ns3:_="">
    <xsd:import namespace="9eda4f3b-7ea2-431d-86dc-c260eaee7fa1"/>
    <xsd:import namespace="755d7548-0815-41c2-8c03-ba6818a17e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da4f3b-7ea2-431d-86dc-c260eaee7f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5d7548-0815-41c2-8c03-ba6818a17ea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79C8ED-CC22-49C3-81B2-D443B053C53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00D491E-C933-4290-8F5A-4A32922C31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da4f3b-7ea2-431d-86dc-c260eaee7fa1"/>
    <ds:schemaRef ds:uri="755d7548-0815-41c2-8c03-ba6818a17e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E13C54-26B0-4BCB-A1ED-292C888ED2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</vt:i4>
      </vt:variant>
    </vt:vector>
  </HeadingPairs>
  <TitlesOfParts>
    <vt:vector size="11" baseType="lpstr">
      <vt:lpstr>INDICADORES</vt:lpstr>
      <vt:lpstr>MONITORAMENTO</vt:lpstr>
      <vt:lpstr>RESUMO INDICADORES</vt:lpstr>
      <vt:lpstr>SATISFAÇÃO DO USUÁRIO</vt:lpstr>
      <vt:lpstr>GOVERNANÇA DE TIC</vt:lpstr>
      <vt:lpstr>SILGPD</vt:lpstr>
      <vt:lpstr>AUTOMAÇÃO ATEND</vt:lpstr>
      <vt:lpstr>INFRA</vt:lpstr>
      <vt:lpstr>REDE</vt:lpstr>
      <vt:lpstr>SISTEMAS</vt:lpstr>
      <vt:lpstr>MONITORAMENTO!Z_B41A51E8_5FFC_4D2B_9D09_D3AD7B757888_.wvu.FilterData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Fabiano Soares Raminho</dc:creator>
  <cp:lastModifiedBy>fsraminho</cp:lastModifiedBy>
  <cp:revision>12</cp:revision>
  <cp:lastPrinted>2022-04-20T18:36:17Z</cp:lastPrinted>
  <dcterms:created xsi:type="dcterms:W3CDTF">2022-01-13T14:31:23Z</dcterms:created>
  <dcterms:modified xsi:type="dcterms:W3CDTF">2022-04-20T18:36:21Z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0x010100540023A94DE0F84284BC22E27249D842</vt:lpwstr>
  </property>
</Properties>
</file>