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B7853A6E-A9C0-4879-B164-DFA330A12116}" xr6:coauthVersionLast="47" xr6:coauthVersionMax="47" xr10:uidLastSave="{00000000-0000-0000-0000-000000000000}"/>
  <bookViews>
    <workbookView xWindow="-25320" yWindow="-975" windowWidth="25440" windowHeight="15990" xr2:uid="{7CA0AD31-5504-4680-9345-E0ABC1A15B4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1" l="1"/>
  <c r="P133" i="1" s="1"/>
  <c r="M140" i="1"/>
  <c r="M139" i="1"/>
  <c r="M138" i="1"/>
  <c r="M134" i="1"/>
  <c r="M135" i="1"/>
  <c r="M136" i="1"/>
  <c r="M137" i="1"/>
  <c r="M133" i="1"/>
  <c r="I133" i="1"/>
  <c r="J133" i="1" s="1"/>
  <c r="M132" i="1"/>
  <c r="M126" i="1"/>
  <c r="M127" i="1"/>
  <c r="M128" i="1"/>
  <c r="M129" i="1"/>
  <c r="M130" i="1"/>
  <c r="M131" i="1"/>
  <c r="M125" i="1"/>
  <c r="N125" i="1"/>
  <c r="O125" i="1" s="1"/>
  <c r="J125" i="1"/>
  <c r="M101" i="1"/>
  <c r="N91" i="1"/>
  <c r="O133" i="1" l="1"/>
  <c r="P125" i="1"/>
  <c r="O91" i="1"/>
  <c r="M92" i="1"/>
  <c r="M93" i="1"/>
  <c r="M94" i="1"/>
  <c r="M95" i="1"/>
  <c r="M96" i="1"/>
  <c r="M97" i="1"/>
  <c r="M98" i="1"/>
  <c r="M99" i="1"/>
  <c r="M100" i="1"/>
  <c r="M91" i="1"/>
  <c r="N85" i="1"/>
  <c r="M86" i="1"/>
  <c r="M87" i="1"/>
  <c r="M89" i="1"/>
  <c r="F85" i="1"/>
  <c r="M90" i="1" s="1"/>
  <c r="J85" i="1"/>
  <c r="N79" i="1"/>
  <c r="P79" i="1" s="1"/>
  <c r="M81" i="1"/>
  <c r="M82" i="1"/>
  <c r="M83" i="1"/>
  <c r="F79" i="1"/>
  <c r="M80" i="1" s="1"/>
  <c r="J79" i="1"/>
  <c r="P70" i="1"/>
  <c r="O70" i="1"/>
  <c r="M71" i="1"/>
  <c r="M72" i="1"/>
  <c r="M73" i="1"/>
  <c r="M74" i="1"/>
  <c r="M75" i="1"/>
  <c r="M76" i="1"/>
  <c r="M77" i="1"/>
  <c r="M78" i="1"/>
  <c r="M70" i="1"/>
  <c r="J70" i="1"/>
  <c r="M60" i="1"/>
  <c r="M61" i="1"/>
  <c r="M62" i="1"/>
  <c r="M63" i="1"/>
  <c r="M64" i="1"/>
  <c r="M65" i="1"/>
  <c r="M66" i="1"/>
  <c r="M67" i="1"/>
  <c r="M68" i="1"/>
  <c r="M69" i="1"/>
  <c r="M59" i="1"/>
  <c r="J59" i="1"/>
  <c r="M51" i="1"/>
  <c r="N59" i="1"/>
  <c r="P59" i="1" s="1"/>
  <c r="N51" i="1"/>
  <c r="F51" i="1"/>
  <c r="M52" i="1" s="1"/>
  <c r="J51" i="1"/>
  <c r="N43" i="1"/>
  <c r="O43" i="1" s="1"/>
  <c r="M44" i="1"/>
  <c r="M45" i="1"/>
  <c r="M46" i="1"/>
  <c r="M47" i="1"/>
  <c r="M48" i="1"/>
  <c r="M49" i="1"/>
  <c r="M50" i="1"/>
  <c r="M43" i="1"/>
  <c r="J43" i="1"/>
  <c r="N36" i="1"/>
  <c r="O36" i="1" s="1"/>
  <c r="M37" i="1"/>
  <c r="M38" i="1"/>
  <c r="M39" i="1"/>
  <c r="M40" i="1"/>
  <c r="M41" i="1"/>
  <c r="M42" i="1"/>
  <c r="M36" i="1"/>
  <c r="J36" i="1"/>
  <c r="N26" i="1"/>
  <c r="O26" i="1" s="1"/>
  <c r="M27" i="1"/>
  <c r="M28" i="1"/>
  <c r="M29" i="1"/>
  <c r="M30" i="1"/>
  <c r="M31" i="1"/>
  <c r="M32" i="1"/>
  <c r="M33" i="1"/>
  <c r="M34" i="1"/>
  <c r="M35" i="1"/>
  <c r="M26" i="1"/>
  <c r="J26" i="1"/>
  <c r="M20" i="1"/>
  <c r="M21" i="1"/>
  <c r="M22" i="1"/>
  <c r="M23" i="1"/>
  <c r="M24" i="1"/>
  <c r="M25" i="1"/>
  <c r="M19" i="1"/>
  <c r="O19" i="1"/>
  <c r="J19" i="1"/>
  <c r="N12" i="1"/>
  <c r="P12" i="1" s="1"/>
  <c r="M18" i="1"/>
  <c r="M13" i="1"/>
  <c r="M14" i="1"/>
  <c r="M15" i="1"/>
  <c r="M16" i="1"/>
  <c r="M17" i="1"/>
  <c r="M12" i="1"/>
  <c r="J12" i="1"/>
  <c r="N8" i="1"/>
  <c r="P8" i="1" s="1"/>
  <c r="M9" i="1"/>
  <c r="M10" i="1"/>
  <c r="M11" i="1"/>
  <c r="M8" i="1"/>
  <c r="J8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N102" i="1"/>
  <c r="P102" i="1" s="1"/>
  <c r="M102" i="1"/>
  <c r="J102" i="1"/>
  <c r="M84" i="1" l="1"/>
  <c r="M88" i="1"/>
  <c r="O85" i="1"/>
  <c r="M85" i="1"/>
  <c r="P91" i="1"/>
  <c r="P85" i="1"/>
  <c r="M79" i="1"/>
  <c r="O79" i="1"/>
  <c r="M58" i="1"/>
  <c r="M56" i="1"/>
  <c r="P51" i="1"/>
  <c r="O59" i="1"/>
  <c r="O8" i="1"/>
  <c r="M57" i="1"/>
  <c r="M55" i="1"/>
  <c r="M53" i="1"/>
  <c r="M54" i="1"/>
  <c r="O51" i="1"/>
  <c r="P43" i="1"/>
  <c r="P36" i="1"/>
  <c r="P26" i="1"/>
  <c r="P19" i="1"/>
  <c r="O12" i="1"/>
  <c r="O102" i="1"/>
</calcChain>
</file>

<file path=xl/sharedStrings.xml><?xml version="1.0" encoding="utf-8"?>
<sst xmlns="http://schemas.openxmlformats.org/spreadsheetml/2006/main" count="227" uniqueCount="119">
  <si>
    <t>DATA DE ATUALIZAÇÃO:</t>
  </si>
  <si>
    <t>Contrato</t>
  </si>
  <si>
    <t>Ordem de Serviço</t>
  </si>
  <si>
    <t>Comarca</t>
  </si>
  <si>
    <t>Objeto</t>
  </si>
  <si>
    <t>Valor contratado</t>
  </si>
  <si>
    <t>Valor do contrato atualizado (Aditamento contrarual/Apostilamento)</t>
  </si>
  <si>
    <t>Empresa Contratada</t>
  </si>
  <si>
    <t>Data de Início da obra</t>
  </si>
  <si>
    <t>Prazo de execução</t>
  </si>
  <si>
    <t>Data prevista para conclusão da obra</t>
  </si>
  <si>
    <t>Nº da Medição</t>
  </si>
  <si>
    <t xml:space="preserve">Valor da Medição </t>
  </si>
  <si>
    <t>% Executado</t>
  </si>
  <si>
    <t>Total Executado</t>
  </si>
  <si>
    <t>% Acumu.</t>
  </si>
  <si>
    <t>Saldo Contratual</t>
  </si>
  <si>
    <t>04/2023-EM</t>
  </si>
  <si>
    <t>156/2023-DEA</t>
  </si>
  <si>
    <t>Alagoinhas</t>
  </si>
  <si>
    <t>Construção do novo Fórum da Comarca de Alagoinhas</t>
  </si>
  <si>
    <t>CONSTRUTORA VENÂNCIO LTDA - CNPJ 12.574.539/0001-33</t>
  </si>
  <si>
    <t>1ª Medição</t>
  </si>
  <si>
    <t>2ª Medição</t>
  </si>
  <si>
    <t>3ª Medição</t>
  </si>
  <si>
    <t>4ª Medição</t>
  </si>
  <si>
    <t>5ª Medição</t>
  </si>
  <si>
    <t>6ª Medição A</t>
  </si>
  <si>
    <t>6ª Medição B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</si>
  <si>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</si>
  <si>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</si>
  <si>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</si>
  <si>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</si>
  <si>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</si>
  <si>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</si>
  <si>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</si>
  <si>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</si>
  <si>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</si>
  <si>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</si>
  <si>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</si>
  <si>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 A</t>
  </si>
  <si>
    <t>18ª Medição B</t>
  </si>
  <si>
    <t>19ª Medição</t>
  </si>
  <si>
    <t>20ª Medição</t>
  </si>
  <si>
    <t>21ª Medição</t>
  </si>
  <si>
    <t>01/2021-EM</t>
  </si>
  <si>
    <t>002/2021-DEA</t>
  </si>
  <si>
    <t>Capital</t>
  </si>
  <si>
    <t>Reforma e adequação do 4º pavimento- UNICORP</t>
  </si>
  <si>
    <t>CS CONSTRUÇÕES E EMPREENDIMENTOS LTDA - CNPJ 33.833.880/0001-36</t>
  </si>
  <si>
    <t>02/2021-EM</t>
  </si>
  <si>
    <t>Gentio do Ouro</t>
  </si>
  <si>
    <t>Construção do novo Fórum da Comarca de Gentio do Ouro</t>
  </si>
  <si>
    <t>CSG ENGENHARIA LTDA - CNPJ 01.027.728/0001-70</t>
  </si>
  <si>
    <t>5ª Medição A</t>
  </si>
  <si>
    <t>5ª Medição B</t>
  </si>
  <si>
    <t>6ª Medição</t>
  </si>
  <si>
    <t>03/2021-EM</t>
  </si>
  <si>
    <t>105/2021-DEA</t>
  </si>
  <si>
    <t>Feira de Santana</t>
  </si>
  <si>
    <t>Construção da nova Sede dos Juizado Especiais Comarca de Feira de Santana</t>
  </si>
  <si>
    <t>CSG ENGENHARIA - CNPJ 01.027.728/0002-50</t>
  </si>
  <si>
    <t>053/2021-S</t>
  </si>
  <si>
    <t>138/2021-DEA</t>
  </si>
  <si>
    <t>Reforma e adequação do Complexo de Galpões</t>
  </si>
  <si>
    <t>2ª Medição A</t>
  </si>
  <si>
    <t>2ª Medição B</t>
  </si>
  <si>
    <t xml:space="preserve">6ª Medição </t>
  </si>
  <si>
    <t>04/2022-EM</t>
  </si>
  <si>
    <t>01/2023-DEA</t>
  </si>
  <si>
    <t>Intervenções e Reforma no Fórum Ruy Barbosa</t>
  </si>
  <si>
    <t>ROMAS ENGENHARIA E CONSULTORIA EIRELI-ME - CNPJ 24.051.496/0001-90</t>
  </si>
  <si>
    <t>01/2022-EM</t>
  </si>
  <si>
    <t>182/2022-DEA</t>
  </si>
  <si>
    <t>Canarana</t>
  </si>
  <si>
    <t>Construção do novo Fórum da Comarca de Canarana</t>
  </si>
  <si>
    <t>02/2022-EM</t>
  </si>
  <si>
    <t>204/2022-DEA</t>
  </si>
  <si>
    <t>Lapão</t>
  </si>
  <si>
    <t>Construção do novo Fórum da Comarca de Lapão</t>
  </si>
  <si>
    <t>3ª Medição A</t>
  </si>
  <si>
    <t>3ª Medição B</t>
  </si>
  <si>
    <t>03/2022-EM</t>
  </si>
  <si>
    <t>220/2023-DEA</t>
  </si>
  <si>
    <t>Cruz das Almas</t>
  </si>
  <si>
    <t>Construção do novo Fórum da Comarca de Cruz das Almas</t>
  </si>
  <si>
    <t>CSG ENGENHARIA - CNPJ 01.027.728/0002/50</t>
  </si>
  <si>
    <t>01/2023-EM</t>
  </si>
  <si>
    <t>100/2023-DEA</t>
  </si>
  <si>
    <t>Belo Campo</t>
  </si>
  <si>
    <t>Construção do novo Fórum da Comarca de Belo Campo</t>
  </si>
  <si>
    <t>CFA CONSTRUTORA EIRELI - CNPJ 19.711.011/0001-08</t>
  </si>
  <si>
    <t>8ª Medição A</t>
  </si>
  <si>
    <t>8ª Medição B</t>
  </si>
  <si>
    <t>02/2023-EM</t>
  </si>
  <si>
    <t>120/2023-DEA</t>
  </si>
  <si>
    <t>Tanque Novo</t>
  </si>
  <si>
    <t>Construção do novo Fórum da Comarca de Tanque Novo</t>
  </si>
  <si>
    <t>03/2023-EM</t>
  </si>
  <si>
    <t>121/2023-DEA</t>
  </si>
  <si>
    <t>Baianopolis</t>
  </si>
  <si>
    <t>Construção do novo Fórum da Comarca de Baianopolis</t>
  </si>
  <si>
    <t>05/2023-EM</t>
  </si>
  <si>
    <t>217/2023-DEA</t>
  </si>
  <si>
    <t>Eunápolis</t>
  </si>
  <si>
    <t>Construção do novo Fórum da Comarca de Eunápolis</t>
  </si>
  <si>
    <t>QUADRO DE ACOMPANHAMENTO DE OBRAS DE CONSTRUÇÃO/REFORMA CONCLUÍDAS</t>
  </si>
  <si>
    <t>90/2024</t>
  </si>
  <si>
    <t>396/2024-DEA</t>
  </si>
  <si>
    <t>Retirolândia</t>
  </si>
  <si>
    <t>Construção do novo Fórum da Comarca de Retirolândia</t>
  </si>
  <si>
    <t>CONSTRUTORA FARIA LIMA LTDA- CNPJ 04.411.085/0001-51</t>
  </si>
  <si>
    <t>1ª Medição A</t>
  </si>
  <si>
    <t>1ª Medição B</t>
  </si>
  <si>
    <t>111/2024</t>
  </si>
  <si>
    <t>414/2024-DEA</t>
  </si>
  <si>
    <t>Tremedal</t>
  </si>
  <si>
    <t>Construção do novo Fórum da Comarca de Tremedal</t>
  </si>
  <si>
    <t>** CONFORME CLAUSULA NONA DO CONTRATO Nº 111/2024 A OBRA ENCONTRA-SE RECEBIDA PROVISORIAMENTE E COM PREVISÃO DE RECEBIMENTO DEFINITIVO ATÉ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</si>
</sst>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ptos Narrow"/>
      <family val="2"/>
      <scheme val="minor"/>
    </font>
    <font>
      <sz val="7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44" fontId="2" fillId="0" borderId="0" xfId="1" applyFont="1"/>
    <xf numFmtId="44" fontId="3" fillId="0" borderId="0" xfId="1" applyFont="1" applyAlignment="1"/>
    <xf numFmtId="14" fontId="3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10" fontId="2" fillId="0" borderId="2" xfId="2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0" fontId="2" fillId="0" borderId="5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vertical="center"/>
    </xf>
    <xf numFmtId="10" fontId="2" fillId="0" borderId="8" xfId="2" applyNumberFormat="1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4" fontId="5" fillId="2" borderId="11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0" fontId="7" fillId="0" borderId="5" xfId="2" applyNumberFormat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8" fontId="7" fillId="0" borderId="5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  <xf numFmtId="44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8" fontId="7" fillId="0" borderId="2" xfId="0" applyNumberFormat="1" applyFont="1" applyBorder="1" applyAlignment="1">
      <alignment horizontal="center"/>
    </xf>
    <xf numFmtId="8" fontId="7" fillId="0" borderId="8" xfId="0" applyNumberFormat="1" applyFont="1" applyBorder="1" applyAlignment="1">
      <alignment horizontal="center"/>
    </xf>
    <xf numFmtId="44" fontId="2" fillId="0" borderId="5" xfId="1" applyFont="1" applyBorder="1"/>
    <xf numFmtId="44" fontId="2" fillId="0" borderId="8" xfId="1" applyFont="1" applyBorder="1"/>
    <xf numFmtId="14" fontId="7" fillId="0" borderId="2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vertical="center"/>
    </xf>
    <xf numFmtId="10" fontId="2" fillId="0" borderId="8" xfId="2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44" fontId="7" fillId="0" borderId="8" xfId="1" applyFont="1" applyFill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44" fontId="7" fillId="0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8" fontId="7" fillId="0" borderId="2" xfId="1" applyNumberFormat="1" applyFont="1" applyFill="1" applyBorder="1" applyAlignment="1">
      <alignment horizontal="center" vertical="center"/>
    </xf>
    <xf numFmtId="8" fontId="7" fillId="0" borderId="5" xfId="1" applyNumberFormat="1" applyFont="1" applyFill="1" applyBorder="1" applyAlignment="1">
      <alignment horizontal="center" vertical="center"/>
    </xf>
    <xf numFmtId="8" fontId="7" fillId="0" borderId="8" xfId="1" applyNumberFormat="1" applyFont="1" applyFill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4" fontId="3" fillId="0" borderId="0" xfId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4" fontId="7" fillId="0" borderId="17" xfId="1" applyFont="1" applyFill="1" applyBorder="1" applyAlignment="1">
      <alignment horizontal="center" vertical="center"/>
    </xf>
    <xf numFmtId="44" fontId="7" fillId="0" borderId="17" xfId="1" applyFont="1" applyFill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10" fontId="2" fillId="0" borderId="17" xfId="2" applyNumberFormat="1" applyFont="1" applyBorder="1" applyAlignment="1">
      <alignment horizontal="center" vertical="center"/>
    </xf>
    <xf numFmtId="44" fontId="2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4" fontId="7" fillId="0" borderId="20" xfId="1" applyFont="1" applyFill="1" applyBorder="1" applyAlignment="1">
      <alignment horizontal="center" vertical="center"/>
    </xf>
    <xf numFmtId="44" fontId="7" fillId="0" borderId="20" xfId="1" applyFont="1" applyFill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0" fontId="2" fillId="0" borderId="20" xfId="2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4" fontId="2" fillId="0" borderId="2" xfId="1" applyFont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139700</xdr:rowOff>
    </xdr:from>
    <xdr:to>
      <xdr:col>1</xdr:col>
      <xdr:colOff>89202</xdr:colOff>
      <xdr:row>5</xdr:row>
      <xdr:rowOff>112486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9C6E1D0-5E6A-4C32-A122-871003D3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39700"/>
          <a:ext cx="734785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121285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7C697110-91F2-4228-B90E-A3B58D13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1910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3F3A-52C8-4A3C-98D0-F4268395D062}">
  <dimension ref="A1:P140"/>
  <sheetViews>
    <sheetView tabSelected="1" zoomScale="90" zoomScaleNormal="90" workbookViewId="0">
      <selection activeCell="F142" sqref="F142"/>
    </sheetView>
  </sheetViews>
  <sheetFormatPr defaultRowHeight="15" x14ac:dyDescent="0.25"/>
  <cols>
    <col min="1" max="1" width="10.42578125" bestFit="1" customWidth="1"/>
    <col min="2" max="2" width="12.28515625" bestFit="1" customWidth="1"/>
    <col min="3" max="3" width="10" style="23" bestFit="1" customWidth="1"/>
    <col min="4" max="4" width="27.85546875" style="23" customWidth="1"/>
    <col min="5" max="6" width="15.85546875" bestFit="1" customWidth="1"/>
    <col min="7" max="7" width="32.7109375" customWidth="1"/>
    <col min="8" max="8" width="10.140625" bestFit="1" customWidth="1"/>
    <col min="10" max="10" width="10.140625" bestFit="1" customWidth="1"/>
    <col min="11" max="11" width="11.5703125" bestFit="1" customWidth="1"/>
    <col min="12" max="12" width="15.85546875" bestFit="1" customWidth="1"/>
    <col min="13" max="13" width="9.42578125" bestFit="1" customWidth="1"/>
    <col min="14" max="14" width="16.85546875" bestFit="1" customWidth="1"/>
    <col min="16" max="16" width="15.85546875" bestFit="1" customWidth="1"/>
  </cols>
  <sheetData>
    <row r="1" spans="1:16" x14ac:dyDescent="0.25">
      <c r="A1" s="1"/>
      <c r="B1" s="1"/>
      <c r="C1" s="22"/>
      <c r="D1" s="22"/>
      <c r="E1" s="2"/>
      <c r="F1" s="2"/>
      <c r="G1" s="1"/>
      <c r="H1" s="1"/>
      <c r="I1" s="1"/>
      <c r="J1" s="1"/>
      <c r="K1" s="1"/>
      <c r="L1" s="2"/>
      <c r="M1" s="3"/>
      <c r="N1" s="89" t="s">
        <v>0</v>
      </c>
      <c r="O1" s="89"/>
      <c r="P1" s="4">
        <v>45915</v>
      </c>
    </row>
    <row r="2" spans="1:16" ht="1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1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ht="15" customHeigh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15.75" customHeight="1" thickBot="1" x14ac:dyDescent="0.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68.25" thickBot="1" x14ac:dyDescent="0.3">
      <c r="A7" s="14" t="s">
        <v>1</v>
      </c>
      <c r="B7" s="15" t="s">
        <v>2</v>
      </c>
      <c r="C7" s="15" t="s">
        <v>3</v>
      </c>
      <c r="D7" s="15" t="s">
        <v>4</v>
      </c>
      <c r="E7" s="16" t="s">
        <v>5</v>
      </c>
      <c r="F7" s="17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6" t="s">
        <v>12</v>
      </c>
      <c r="M7" s="15" t="s">
        <v>13</v>
      </c>
      <c r="N7" s="15" t="s">
        <v>14</v>
      </c>
      <c r="O7" s="15" t="s">
        <v>15</v>
      </c>
      <c r="P7" s="18" t="s">
        <v>16</v>
      </c>
    </row>
    <row r="8" spans="1:16" ht="15" customHeight="1" x14ac:dyDescent="0.25">
      <c r="A8" s="54" t="s">
        <v>45</v>
      </c>
      <c r="B8" s="57" t="s">
        <v>46</v>
      </c>
      <c r="C8" s="83" t="s">
        <v>47</v>
      </c>
      <c r="D8" s="71" t="s">
        <v>48</v>
      </c>
      <c r="E8" s="63">
        <v>2591925.64</v>
      </c>
      <c r="F8" s="63">
        <v>2591925.64</v>
      </c>
      <c r="G8" s="66" t="s">
        <v>49</v>
      </c>
      <c r="H8" s="35">
        <v>44217</v>
      </c>
      <c r="I8" s="57">
        <v>195</v>
      </c>
      <c r="J8" s="35">
        <f>H8+I8-1</f>
        <v>44411</v>
      </c>
      <c r="K8" s="5" t="s">
        <v>22</v>
      </c>
      <c r="L8" s="25">
        <v>499384.98</v>
      </c>
      <c r="M8" s="26">
        <f>L8/$E$8</f>
        <v>0.19266948568786871</v>
      </c>
      <c r="N8" s="86">
        <f>SUM(L8:L11)</f>
        <v>2591925.6399999997</v>
      </c>
      <c r="O8" s="77">
        <f>N8/F8</f>
        <v>0.99999999999999978</v>
      </c>
      <c r="P8" s="80">
        <f>F8-N8</f>
        <v>0</v>
      </c>
    </row>
    <row r="9" spans="1:16" x14ac:dyDescent="0.25">
      <c r="A9" s="55"/>
      <c r="B9" s="58"/>
      <c r="C9" s="84"/>
      <c r="D9" s="72"/>
      <c r="E9" s="64"/>
      <c r="F9" s="64"/>
      <c r="G9" s="67"/>
      <c r="H9" s="36"/>
      <c r="I9" s="58"/>
      <c r="J9" s="36"/>
      <c r="K9" s="8" t="s">
        <v>23</v>
      </c>
      <c r="L9" s="19">
        <v>855561.74</v>
      </c>
      <c r="M9" s="20">
        <f t="shared" ref="M9:M11" si="0">L9/$E$8</f>
        <v>0.33008730142428006</v>
      </c>
      <c r="N9" s="87"/>
      <c r="O9" s="78"/>
      <c r="P9" s="81"/>
    </row>
    <row r="10" spans="1:16" x14ac:dyDescent="0.25">
      <c r="A10" s="55"/>
      <c r="B10" s="58"/>
      <c r="C10" s="84"/>
      <c r="D10" s="72"/>
      <c r="E10" s="64"/>
      <c r="F10" s="64"/>
      <c r="G10" s="67"/>
      <c r="H10" s="36"/>
      <c r="I10" s="58"/>
      <c r="J10" s="36"/>
      <c r="K10" s="8" t="s">
        <v>24</v>
      </c>
      <c r="L10" s="19">
        <v>1024102</v>
      </c>
      <c r="M10" s="20">
        <f t="shared" si="0"/>
        <v>0.39511241533919927</v>
      </c>
      <c r="N10" s="87"/>
      <c r="O10" s="78"/>
      <c r="P10" s="81"/>
    </row>
    <row r="11" spans="1:16" ht="15.75" thickBot="1" x14ac:dyDescent="0.3">
      <c r="A11" s="56"/>
      <c r="B11" s="59"/>
      <c r="C11" s="85"/>
      <c r="D11" s="73"/>
      <c r="E11" s="65"/>
      <c r="F11" s="65"/>
      <c r="G11" s="68"/>
      <c r="H11" s="37"/>
      <c r="I11" s="59"/>
      <c r="J11" s="37"/>
      <c r="K11" s="11" t="s">
        <v>25</v>
      </c>
      <c r="L11" s="28">
        <v>212876.92</v>
      </c>
      <c r="M11" s="29">
        <f t="shared" si="0"/>
        <v>8.2130797548651893E-2</v>
      </c>
      <c r="N11" s="88"/>
      <c r="O11" s="79"/>
      <c r="P11" s="82"/>
    </row>
    <row r="12" spans="1:16" ht="15" customHeight="1" x14ac:dyDescent="0.25">
      <c r="A12" s="54" t="s">
        <v>50</v>
      </c>
      <c r="B12" s="57" t="s">
        <v>46</v>
      </c>
      <c r="C12" s="83" t="s">
        <v>51</v>
      </c>
      <c r="D12" s="71" t="s">
        <v>52</v>
      </c>
      <c r="E12" s="63">
        <v>3566802.97</v>
      </c>
      <c r="F12" s="63">
        <v>3564368.97</v>
      </c>
      <c r="G12" s="66" t="s">
        <v>53</v>
      </c>
      <c r="H12" s="35">
        <v>44404</v>
      </c>
      <c r="I12" s="57">
        <v>165</v>
      </c>
      <c r="J12" s="35">
        <f>H12+I12-1</f>
        <v>44568</v>
      </c>
      <c r="K12" s="5" t="s">
        <v>22</v>
      </c>
      <c r="L12" s="25">
        <v>796384.92</v>
      </c>
      <c r="M12" s="26">
        <f>L12/$F$12</f>
        <v>0.22342942795846413</v>
      </c>
      <c r="N12" s="86">
        <f>SUM(L12:L18)</f>
        <v>3564368.9700000007</v>
      </c>
      <c r="O12" s="77">
        <f>N12/F12</f>
        <v>1.0000000000000002</v>
      </c>
      <c r="P12" s="80">
        <f>F12-N12</f>
        <v>0</v>
      </c>
    </row>
    <row r="13" spans="1:16" x14ac:dyDescent="0.25">
      <c r="A13" s="55"/>
      <c r="B13" s="58"/>
      <c r="C13" s="84"/>
      <c r="D13" s="72"/>
      <c r="E13" s="64"/>
      <c r="F13" s="64"/>
      <c r="G13" s="67"/>
      <c r="H13" s="36"/>
      <c r="I13" s="58"/>
      <c r="J13" s="36"/>
      <c r="K13" s="8" t="s">
        <v>23</v>
      </c>
      <c r="L13" s="19">
        <v>580403.55000000005</v>
      </c>
      <c r="M13" s="20">
        <f t="shared" ref="M13:M18" si="1">L13/$F$12</f>
        <v>0.16283486779428449</v>
      </c>
      <c r="N13" s="87"/>
      <c r="O13" s="78"/>
      <c r="P13" s="81"/>
    </row>
    <row r="14" spans="1:16" x14ac:dyDescent="0.25">
      <c r="A14" s="55"/>
      <c r="B14" s="58"/>
      <c r="C14" s="84"/>
      <c r="D14" s="72"/>
      <c r="E14" s="64"/>
      <c r="F14" s="64"/>
      <c r="G14" s="67"/>
      <c r="H14" s="36"/>
      <c r="I14" s="58"/>
      <c r="J14" s="36"/>
      <c r="K14" s="8" t="s">
        <v>24</v>
      </c>
      <c r="L14" s="19">
        <v>604328.07999999996</v>
      </c>
      <c r="M14" s="20">
        <f t="shared" si="1"/>
        <v>0.16954700399605374</v>
      </c>
      <c r="N14" s="87"/>
      <c r="O14" s="78"/>
      <c r="P14" s="81"/>
    </row>
    <row r="15" spans="1:16" x14ac:dyDescent="0.25">
      <c r="A15" s="55"/>
      <c r="B15" s="58"/>
      <c r="C15" s="84"/>
      <c r="D15" s="72"/>
      <c r="E15" s="64"/>
      <c r="F15" s="64"/>
      <c r="G15" s="67"/>
      <c r="H15" s="36"/>
      <c r="I15" s="58"/>
      <c r="J15" s="36"/>
      <c r="K15" s="8" t="s">
        <v>25</v>
      </c>
      <c r="L15" s="19">
        <v>601992.64</v>
      </c>
      <c r="M15" s="20">
        <f t="shared" si="1"/>
        <v>0.16889178563351706</v>
      </c>
      <c r="N15" s="87"/>
      <c r="O15" s="78"/>
      <c r="P15" s="81"/>
    </row>
    <row r="16" spans="1:16" x14ac:dyDescent="0.25">
      <c r="A16" s="55"/>
      <c r="B16" s="58"/>
      <c r="C16" s="84"/>
      <c r="D16" s="72"/>
      <c r="E16" s="64"/>
      <c r="F16" s="64"/>
      <c r="G16" s="67"/>
      <c r="H16" s="36"/>
      <c r="I16" s="58"/>
      <c r="J16" s="36"/>
      <c r="K16" s="8" t="s">
        <v>54</v>
      </c>
      <c r="L16" s="19">
        <v>421559.6</v>
      </c>
      <c r="M16" s="20">
        <f t="shared" si="1"/>
        <v>0.11827047186980756</v>
      </c>
      <c r="N16" s="87"/>
      <c r="O16" s="78"/>
      <c r="P16" s="81"/>
    </row>
    <row r="17" spans="1:16" x14ac:dyDescent="0.25">
      <c r="A17" s="55"/>
      <c r="B17" s="58"/>
      <c r="C17" s="84"/>
      <c r="D17" s="72"/>
      <c r="E17" s="64"/>
      <c r="F17" s="64"/>
      <c r="G17" s="67"/>
      <c r="H17" s="36"/>
      <c r="I17" s="58"/>
      <c r="J17" s="36"/>
      <c r="K17" s="8" t="s">
        <v>55</v>
      </c>
      <c r="L17" s="19">
        <v>496132.73</v>
      </c>
      <c r="M17" s="20">
        <f t="shared" si="1"/>
        <v>0.1391923042131073</v>
      </c>
      <c r="N17" s="87"/>
      <c r="O17" s="78"/>
      <c r="P17" s="81"/>
    </row>
    <row r="18" spans="1:16" ht="15.75" thickBot="1" x14ac:dyDescent="0.3">
      <c r="A18" s="56"/>
      <c r="B18" s="59"/>
      <c r="C18" s="85"/>
      <c r="D18" s="73"/>
      <c r="E18" s="65"/>
      <c r="F18" s="65"/>
      <c r="G18" s="68"/>
      <c r="H18" s="37"/>
      <c r="I18" s="59"/>
      <c r="J18" s="37"/>
      <c r="K18" s="11" t="s">
        <v>56</v>
      </c>
      <c r="L18" s="28">
        <v>63567.45</v>
      </c>
      <c r="M18" s="29">
        <f t="shared" si="1"/>
        <v>1.7834138534765662E-2</v>
      </c>
      <c r="N18" s="88"/>
      <c r="O18" s="79"/>
      <c r="P18" s="82"/>
    </row>
    <row r="19" spans="1:16" ht="15" customHeight="1" x14ac:dyDescent="0.25">
      <c r="A19" s="54" t="s">
        <v>57</v>
      </c>
      <c r="B19" s="57" t="s">
        <v>58</v>
      </c>
      <c r="C19" s="83" t="s">
        <v>59</v>
      </c>
      <c r="D19" s="71" t="s">
        <v>60</v>
      </c>
      <c r="E19" s="63">
        <v>8834832.9800000004</v>
      </c>
      <c r="F19" s="63">
        <v>8824650.424896</v>
      </c>
      <c r="G19" s="66" t="s">
        <v>61</v>
      </c>
      <c r="H19" s="35">
        <v>44414</v>
      </c>
      <c r="I19" s="57">
        <v>180</v>
      </c>
      <c r="J19" s="35">
        <f>H19+I19-1</f>
        <v>44593</v>
      </c>
      <c r="K19" s="5" t="s">
        <v>22</v>
      </c>
      <c r="L19" s="25">
        <v>493257.9</v>
      </c>
      <c r="M19" s="26">
        <f>L19/$F$19</f>
        <v>5.5895460584866531E-2</v>
      </c>
      <c r="N19" s="63">
        <v>8824650.424896</v>
      </c>
      <c r="O19" s="77">
        <f>N19/F19</f>
        <v>1</v>
      </c>
      <c r="P19" s="80">
        <f>F19-N19</f>
        <v>0</v>
      </c>
    </row>
    <row r="20" spans="1:16" x14ac:dyDescent="0.25">
      <c r="A20" s="55"/>
      <c r="B20" s="58"/>
      <c r="C20" s="84"/>
      <c r="D20" s="72"/>
      <c r="E20" s="64"/>
      <c r="F20" s="64"/>
      <c r="G20" s="67"/>
      <c r="H20" s="36"/>
      <c r="I20" s="58"/>
      <c r="J20" s="36"/>
      <c r="K20" s="8" t="s">
        <v>23</v>
      </c>
      <c r="L20" s="19">
        <v>920747</v>
      </c>
      <c r="M20" s="20">
        <f t="shared" ref="M20:M25" si="2">L20/$F$19</f>
        <v>0.10433807070729957</v>
      </c>
      <c r="N20" s="64"/>
      <c r="O20" s="78"/>
      <c r="P20" s="81"/>
    </row>
    <row r="21" spans="1:16" x14ac:dyDescent="0.25">
      <c r="A21" s="55"/>
      <c r="B21" s="58"/>
      <c r="C21" s="84"/>
      <c r="D21" s="72"/>
      <c r="E21" s="64"/>
      <c r="F21" s="64"/>
      <c r="G21" s="67"/>
      <c r="H21" s="36"/>
      <c r="I21" s="58"/>
      <c r="J21" s="36"/>
      <c r="K21" s="8" t="s">
        <v>24</v>
      </c>
      <c r="L21" s="19">
        <v>1630054.87</v>
      </c>
      <c r="M21" s="20">
        <f t="shared" si="2"/>
        <v>0.18471608409567233</v>
      </c>
      <c r="N21" s="64"/>
      <c r="O21" s="78"/>
      <c r="P21" s="81"/>
    </row>
    <row r="22" spans="1:16" x14ac:dyDescent="0.25">
      <c r="A22" s="55"/>
      <c r="B22" s="58"/>
      <c r="C22" s="84"/>
      <c r="D22" s="72"/>
      <c r="E22" s="64"/>
      <c r="F22" s="64"/>
      <c r="G22" s="67"/>
      <c r="H22" s="36"/>
      <c r="I22" s="58"/>
      <c r="J22" s="36"/>
      <c r="K22" s="8" t="s">
        <v>25</v>
      </c>
      <c r="L22" s="19">
        <v>2067833.94</v>
      </c>
      <c r="M22" s="20">
        <f t="shared" si="2"/>
        <v>0.23432474267380055</v>
      </c>
      <c r="N22" s="64"/>
      <c r="O22" s="78"/>
      <c r="P22" s="81"/>
    </row>
    <row r="23" spans="1:16" x14ac:dyDescent="0.25">
      <c r="A23" s="55"/>
      <c r="B23" s="58"/>
      <c r="C23" s="84"/>
      <c r="D23" s="72"/>
      <c r="E23" s="64"/>
      <c r="F23" s="64"/>
      <c r="G23" s="67"/>
      <c r="H23" s="36"/>
      <c r="I23" s="58"/>
      <c r="J23" s="36"/>
      <c r="K23" s="8" t="s">
        <v>54</v>
      </c>
      <c r="L23" s="19">
        <v>1737763.53</v>
      </c>
      <c r="M23" s="20">
        <f t="shared" si="2"/>
        <v>0.19692151488487772</v>
      </c>
      <c r="N23" s="64"/>
      <c r="O23" s="78"/>
      <c r="P23" s="81"/>
    </row>
    <row r="24" spans="1:16" x14ac:dyDescent="0.25">
      <c r="A24" s="55"/>
      <c r="B24" s="58"/>
      <c r="C24" s="84"/>
      <c r="D24" s="72"/>
      <c r="E24" s="64"/>
      <c r="F24" s="64"/>
      <c r="G24" s="67"/>
      <c r="H24" s="36"/>
      <c r="I24" s="58"/>
      <c r="J24" s="36"/>
      <c r="K24" s="8" t="s">
        <v>55</v>
      </c>
      <c r="L24" s="19">
        <v>685150.73</v>
      </c>
      <c r="M24" s="20">
        <f t="shared" si="2"/>
        <v>7.7640551977794028E-2</v>
      </c>
      <c r="N24" s="64"/>
      <c r="O24" s="78"/>
      <c r="P24" s="81"/>
    </row>
    <row r="25" spans="1:16" ht="15.75" thickBot="1" x14ac:dyDescent="0.3">
      <c r="A25" s="56"/>
      <c r="B25" s="59"/>
      <c r="C25" s="85"/>
      <c r="D25" s="73"/>
      <c r="E25" s="65"/>
      <c r="F25" s="65"/>
      <c r="G25" s="68"/>
      <c r="H25" s="37"/>
      <c r="I25" s="59"/>
      <c r="J25" s="37"/>
      <c r="K25" s="11" t="s">
        <v>56</v>
      </c>
      <c r="L25" s="28">
        <v>1289842.46</v>
      </c>
      <c r="M25" s="29">
        <f t="shared" si="2"/>
        <v>0.14616357565406915</v>
      </c>
      <c r="N25" s="65"/>
      <c r="O25" s="79"/>
      <c r="P25" s="82"/>
    </row>
    <row r="26" spans="1:16" ht="15" customHeight="1" x14ac:dyDescent="0.25">
      <c r="A26" s="54" t="s">
        <v>62</v>
      </c>
      <c r="B26" s="57" t="s">
        <v>63</v>
      </c>
      <c r="C26" s="83" t="s">
        <v>47</v>
      </c>
      <c r="D26" s="71" t="s">
        <v>64</v>
      </c>
      <c r="E26" s="63">
        <v>9895458.6799999997</v>
      </c>
      <c r="F26" s="63">
        <v>9874705.6699999999</v>
      </c>
      <c r="G26" s="66" t="s">
        <v>49</v>
      </c>
      <c r="H26" s="35">
        <v>44475</v>
      </c>
      <c r="I26" s="57">
        <v>240</v>
      </c>
      <c r="J26" s="35">
        <f>H26+I26-1</f>
        <v>44714</v>
      </c>
      <c r="K26" s="5" t="s">
        <v>22</v>
      </c>
      <c r="L26" s="25">
        <v>2279786.4900000002</v>
      </c>
      <c r="M26" s="26">
        <f>L26/$F$26</f>
        <v>0.23087133593522086</v>
      </c>
      <c r="N26" s="63">
        <f>SUM(L26:L35)</f>
        <v>9874705.6699999999</v>
      </c>
      <c r="O26" s="77">
        <f>N26/F26</f>
        <v>1</v>
      </c>
      <c r="P26" s="80">
        <f>F26-N26</f>
        <v>0</v>
      </c>
    </row>
    <row r="27" spans="1:16" x14ac:dyDescent="0.25">
      <c r="A27" s="55"/>
      <c r="B27" s="58"/>
      <c r="C27" s="84"/>
      <c r="D27" s="72"/>
      <c r="E27" s="64"/>
      <c r="F27" s="64"/>
      <c r="G27" s="67"/>
      <c r="H27" s="36"/>
      <c r="I27" s="58"/>
      <c r="J27" s="36"/>
      <c r="K27" s="8" t="s">
        <v>65</v>
      </c>
      <c r="L27" s="19">
        <v>1098346.43</v>
      </c>
      <c r="M27" s="20">
        <f t="shared" ref="M27:M35" si="3">L27/$F$26</f>
        <v>0.11122827015865881</v>
      </c>
      <c r="N27" s="64"/>
      <c r="O27" s="78"/>
      <c r="P27" s="81"/>
    </row>
    <row r="28" spans="1:16" x14ac:dyDescent="0.25">
      <c r="A28" s="55"/>
      <c r="B28" s="58"/>
      <c r="C28" s="84"/>
      <c r="D28" s="72"/>
      <c r="E28" s="64"/>
      <c r="F28" s="64"/>
      <c r="G28" s="67"/>
      <c r="H28" s="36"/>
      <c r="I28" s="58"/>
      <c r="J28" s="36"/>
      <c r="K28" s="8" t="s">
        <v>66</v>
      </c>
      <c r="L28" s="19">
        <v>471746.37</v>
      </c>
      <c r="M28" s="20">
        <f t="shared" si="3"/>
        <v>4.7773208211480796E-2</v>
      </c>
      <c r="N28" s="64"/>
      <c r="O28" s="78"/>
      <c r="P28" s="81"/>
    </row>
    <row r="29" spans="1:16" x14ac:dyDescent="0.25">
      <c r="A29" s="55"/>
      <c r="B29" s="58"/>
      <c r="C29" s="84"/>
      <c r="D29" s="72"/>
      <c r="E29" s="64"/>
      <c r="F29" s="64"/>
      <c r="G29" s="67"/>
      <c r="H29" s="36"/>
      <c r="I29" s="58"/>
      <c r="J29" s="36"/>
      <c r="K29" s="8" t="s">
        <v>24</v>
      </c>
      <c r="L29" s="19">
        <v>1096642.92</v>
      </c>
      <c r="M29" s="20">
        <f t="shared" si="3"/>
        <v>0.11105575767505381</v>
      </c>
      <c r="N29" s="64"/>
      <c r="O29" s="78"/>
      <c r="P29" s="81"/>
    </row>
    <row r="30" spans="1:16" x14ac:dyDescent="0.25">
      <c r="A30" s="55"/>
      <c r="B30" s="58"/>
      <c r="C30" s="84"/>
      <c r="D30" s="72"/>
      <c r="E30" s="64"/>
      <c r="F30" s="64"/>
      <c r="G30" s="67"/>
      <c r="H30" s="36"/>
      <c r="I30" s="58"/>
      <c r="J30" s="36"/>
      <c r="K30" s="8" t="s">
        <v>25</v>
      </c>
      <c r="L30" s="19">
        <v>1367467.99</v>
      </c>
      <c r="M30" s="20">
        <f t="shared" si="3"/>
        <v>0.13848189867111249</v>
      </c>
      <c r="N30" s="64"/>
      <c r="O30" s="78"/>
      <c r="P30" s="81"/>
    </row>
    <row r="31" spans="1:16" x14ac:dyDescent="0.25">
      <c r="A31" s="55"/>
      <c r="B31" s="58"/>
      <c r="C31" s="84"/>
      <c r="D31" s="72"/>
      <c r="E31" s="64"/>
      <c r="F31" s="64"/>
      <c r="G31" s="67"/>
      <c r="H31" s="36"/>
      <c r="I31" s="58"/>
      <c r="J31" s="36"/>
      <c r="K31" s="8" t="s">
        <v>26</v>
      </c>
      <c r="L31" s="19">
        <v>930275.56</v>
      </c>
      <c r="M31" s="20">
        <f t="shared" si="3"/>
        <v>9.4207927920954435E-2</v>
      </c>
      <c r="N31" s="64"/>
      <c r="O31" s="78"/>
      <c r="P31" s="81"/>
    </row>
    <row r="32" spans="1:16" x14ac:dyDescent="0.25">
      <c r="A32" s="55"/>
      <c r="B32" s="58"/>
      <c r="C32" s="84"/>
      <c r="D32" s="72"/>
      <c r="E32" s="64"/>
      <c r="F32" s="64"/>
      <c r="G32" s="67"/>
      <c r="H32" s="36"/>
      <c r="I32" s="58"/>
      <c r="J32" s="36"/>
      <c r="K32" s="8" t="s">
        <v>67</v>
      </c>
      <c r="L32" s="19">
        <v>730874.15</v>
      </c>
      <c r="M32" s="20">
        <f t="shared" si="3"/>
        <v>7.4014778204523443E-2</v>
      </c>
      <c r="N32" s="64"/>
      <c r="O32" s="78"/>
      <c r="P32" s="81"/>
    </row>
    <row r="33" spans="1:16" x14ac:dyDescent="0.25">
      <c r="A33" s="55"/>
      <c r="B33" s="58"/>
      <c r="C33" s="84"/>
      <c r="D33" s="72"/>
      <c r="E33" s="64"/>
      <c r="F33" s="64"/>
      <c r="G33" s="67"/>
      <c r="H33" s="36"/>
      <c r="I33" s="58"/>
      <c r="J33" s="36"/>
      <c r="K33" s="8" t="s">
        <v>29</v>
      </c>
      <c r="L33" s="19">
        <v>1080098.67</v>
      </c>
      <c r="M33" s="20">
        <f t="shared" si="3"/>
        <v>0.10938034064968744</v>
      </c>
      <c r="N33" s="64"/>
      <c r="O33" s="78"/>
      <c r="P33" s="81"/>
    </row>
    <row r="34" spans="1:16" x14ac:dyDescent="0.25">
      <c r="A34" s="55"/>
      <c r="B34" s="58"/>
      <c r="C34" s="84"/>
      <c r="D34" s="72"/>
      <c r="E34" s="64"/>
      <c r="F34" s="64"/>
      <c r="G34" s="67"/>
      <c r="H34" s="36"/>
      <c r="I34" s="58"/>
      <c r="J34" s="36"/>
      <c r="K34" s="8" t="s">
        <v>30</v>
      </c>
      <c r="L34" s="21">
        <v>655616.22</v>
      </c>
      <c r="M34" s="20">
        <f t="shared" si="3"/>
        <v>6.6393494845300036E-2</v>
      </c>
      <c r="N34" s="64"/>
      <c r="O34" s="78"/>
      <c r="P34" s="81"/>
    </row>
    <row r="35" spans="1:16" ht="15.75" thickBot="1" x14ac:dyDescent="0.3">
      <c r="A35" s="56"/>
      <c r="B35" s="59"/>
      <c r="C35" s="85"/>
      <c r="D35" s="73"/>
      <c r="E35" s="65"/>
      <c r="F35" s="65"/>
      <c r="G35" s="68"/>
      <c r="H35" s="37"/>
      <c r="I35" s="59"/>
      <c r="J35" s="37"/>
      <c r="K35" s="11" t="s">
        <v>31</v>
      </c>
      <c r="L35" s="27">
        <v>163850.87</v>
      </c>
      <c r="M35" s="29">
        <f t="shared" si="3"/>
        <v>1.6592987728007897E-2</v>
      </c>
      <c r="N35" s="65"/>
      <c r="O35" s="79"/>
      <c r="P35" s="82"/>
    </row>
    <row r="36" spans="1:16" ht="15" customHeight="1" x14ac:dyDescent="0.25">
      <c r="A36" s="54" t="s">
        <v>68</v>
      </c>
      <c r="B36" s="57" t="s">
        <v>69</v>
      </c>
      <c r="C36" s="83" t="s">
        <v>47</v>
      </c>
      <c r="D36" s="71" t="s">
        <v>70</v>
      </c>
      <c r="E36" s="63">
        <v>2756663.75</v>
      </c>
      <c r="F36" s="63">
        <v>2716520.15</v>
      </c>
      <c r="G36" s="66" t="s">
        <v>71</v>
      </c>
      <c r="H36" s="35">
        <v>44932</v>
      </c>
      <c r="I36" s="57">
        <v>150</v>
      </c>
      <c r="J36" s="35">
        <f>H36+I36-1</f>
        <v>45081</v>
      </c>
      <c r="K36" s="5" t="s">
        <v>22</v>
      </c>
      <c r="L36" s="25">
        <v>651968.9</v>
      </c>
      <c r="M36" s="26">
        <f>L36/$F$36</f>
        <v>0.240001496031605</v>
      </c>
      <c r="N36" s="63">
        <f>SUM(L36:L42)</f>
        <v>2716520.15</v>
      </c>
      <c r="O36" s="77">
        <f>N36/F36</f>
        <v>1</v>
      </c>
      <c r="P36" s="80">
        <f>F36-N36</f>
        <v>0</v>
      </c>
    </row>
    <row r="37" spans="1:16" x14ac:dyDescent="0.25">
      <c r="A37" s="55"/>
      <c r="B37" s="58"/>
      <c r="C37" s="84"/>
      <c r="D37" s="72"/>
      <c r="E37" s="64"/>
      <c r="F37" s="64"/>
      <c r="G37" s="67"/>
      <c r="H37" s="36"/>
      <c r="I37" s="58"/>
      <c r="J37" s="36"/>
      <c r="K37" s="8" t="s">
        <v>23</v>
      </c>
      <c r="L37" s="19">
        <v>701416.08</v>
      </c>
      <c r="M37" s="20">
        <f t="shared" ref="M37:M42" si="4">L37/$F$36</f>
        <v>0.25820389368361579</v>
      </c>
      <c r="N37" s="64"/>
      <c r="O37" s="78"/>
      <c r="P37" s="81"/>
    </row>
    <row r="38" spans="1:16" x14ac:dyDescent="0.25">
      <c r="A38" s="55"/>
      <c r="B38" s="58"/>
      <c r="C38" s="84"/>
      <c r="D38" s="72"/>
      <c r="E38" s="64"/>
      <c r="F38" s="64"/>
      <c r="G38" s="67"/>
      <c r="H38" s="36"/>
      <c r="I38" s="58"/>
      <c r="J38" s="36"/>
      <c r="K38" s="8" t="s">
        <v>24</v>
      </c>
      <c r="L38" s="19">
        <v>467875.24</v>
      </c>
      <c r="M38" s="20">
        <f t="shared" si="4"/>
        <v>0.17223330369921977</v>
      </c>
      <c r="N38" s="64"/>
      <c r="O38" s="78"/>
      <c r="P38" s="81"/>
    </row>
    <row r="39" spans="1:16" x14ac:dyDescent="0.25">
      <c r="A39" s="55"/>
      <c r="B39" s="58"/>
      <c r="C39" s="84"/>
      <c r="D39" s="72"/>
      <c r="E39" s="64"/>
      <c r="F39" s="64"/>
      <c r="G39" s="67"/>
      <c r="H39" s="36"/>
      <c r="I39" s="58"/>
      <c r="J39" s="36"/>
      <c r="K39" s="8" t="s">
        <v>25</v>
      </c>
      <c r="L39" s="19">
        <v>400391.5</v>
      </c>
      <c r="M39" s="20">
        <f t="shared" si="4"/>
        <v>0.14739132341793967</v>
      </c>
      <c r="N39" s="64"/>
      <c r="O39" s="78"/>
      <c r="P39" s="81"/>
    </row>
    <row r="40" spans="1:16" x14ac:dyDescent="0.25">
      <c r="A40" s="55"/>
      <c r="B40" s="58"/>
      <c r="C40" s="84"/>
      <c r="D40" s="72"/>
      <c r="E40" s="64"/>
      <c r="F40" s="64"/>
      <c r="G40" s="67"/>
      <c r="H40" s="36"/>
      <c r="I40" s="58"/>
      <c r="J40" s="36"/>
      <c r="K40" s="8" t="s">
        <v>26</v>
      </c>
      <c r="L40" s="19">
        <v>267293.75</v>
      </c>
      <c r="M40" s="20">
        <f t="shared" si="4"/>
        <v>9.839564414790003E-2</v>
      </c>
      <c r="N40" s="64"/>
      <c r="O40" s="78"/>
      <c r="P40" s="81"/>
    </row>
    <row r="41" spans="1:16" x14ac:dyDescent="0.25">
      <c r="A41" s="55"/>
      <c r="B41" s="58"/>
      <c r="C41" s="84"/>
      <c r="D41" s="72"/>
      <c r="E41" s="64"/>
      <c r="F41" s="64"/>
      <c r="G41" s="67"/>
      <c r="H41" s="36"/>
      <c r="I41" s="58"/>
      <c r="J41" s="36"/>
      <c r="K41" s="8" t="s">
        <v>67</v>
      </c>
      <c r="L41" s="19">
        <v>155891.18</v>
      </c>
      <c r="M41" s="20">
        <f t="shared" si="4"/>
        <v>5.7386351431996559E-2</v>
      </c>
      <c r="N41" s="64"/>
      <c r="O41" s="78"/>
      <c r="P41" s="81"/>
    </row>
    <row r="42" spans="1:16" ht="15.75" thickBot="1" x14ac:dyDescent="0.3">
      <c r="A42" s="56"/>
      <c r="B42" s="59"/>
      <c r="C42" s="85"/>
      <c r="D42" s="73"/>
      <c r="E42" s="65"/>
      <c r="F42" s="65"/>
      <c r="G42" s="68"/>
      <c r="H42" s="37"/>
      <c r="I42" s="59"/>
      <c r="J42" s="37"/>
      <c r="K42" s="11" t="s">
        <v>29</v>
      </c>
      <c r="L42" s="28">
        <v>71683.5</v>
      </c>
      <c r="M42" s="29">
        <f t="shared" si="4"/>
        <v>2.6387987587723212E-2</v>
      </c>
      <c r="N42" s="65"/>
      <c r="O42" s="79"/>
      <c r="P42" s="82"/>
    </row>
    <row r="43" spans="1:16" ht="15" customHeight="1" x14ac:dyDescent="0.25">
      <c r="A43" s="54" t="s">
        <v>72</v>
      </c>
      <c r="B43" s="57" t="s">
        <v>73</v>
      </c>
      <c r="C43" s="83" t="s">
        <v>74</v>
      </c>
      <c r="D43" s="71" t="s">
        <v>75</v>
      </c>
      <c r="E43" s="63">
        <v>4492485.51</v>
      </c>
      <c r="F43" s="63">
        <v>4194119.79</v>
      </c>
      <c r="G43" s="66" t="s">
        <v>61</v>
      </c>
      <c r="H43" s="35">
        <v>44795</v>
      </c>
      <c r="I43" s="57">
        <v>195</v>
      </c>
      <c r="J43" s="35">
        <f>H43+I43-1</f>
        <v>44989</v>
      </c>
      <c r="K43" s="5" t="s">
        <v>22</v>
      </c>
      <c r="L43" s="25">
        <v>168475.32</v>
      </c>
      <c r="M43" s="26">
        <f>L43/$F$43</f>
        <v>4.0169410611898618E-2</v>
      </c>
      <c r="N43" s="63">
        <f>SUM(L43:L50)</f>
        <v>4194119.79</v>
      </c>
      <c r="O43" s="77">
        <f>N43/F43</f>
        <v>1</v>
      </c>
      <c r="P43" s="80">
        <f>F43-N43</f>
        <v>0</v>
      </c>
    </row>
    <row r="44" spans="1:16" x14ac:dyDescent="0.25">
      <c r="A44" s="55"/>
      <c r="B44" s="58"/>
      <c r="C44" s="84"/>
      <c r="D44" s="72"/>
      <c r="E44" s="64"/>
      <c r="F44" s="64"/>
      <c r="G44" s="67"/>
      <c r="H44" s="36"/>
      <c r="I44" s="58"/>
      <c r="J44" s="36"/>
      <c r="K44" s="8" t="s">
        <v>23</v>
      </c>
      <c r="L44" s="19">
        <v>515533</v>
      </c>
      <c r="M44" s="20">
        <f t="shared" ref="M44:M50" si="5">L44/$F$43</f>
        <v>0.12291804378815799</v>
      </c>
      <c r="N44" s="64"/>
      <c r="O44" s="78"/>
      <c r="P44" s="81"/>
    </row>
    <row r="45" spans="1:16" x14ac:dyDescent="0.25">
      <c r="A45" s="55"/>
      <c r="B45" s="58"/>
      <c r="C45" s="84"/>
      <c r="D45" s="72"/>
      <c r="E45" s="64"/>
      <c r="F45" s="64"/>
      <c r="G45" s="67"/>
      <c r="H45" s="36"/>
      <c r="I45" s="58"/>
      <c r="J45" s="36"/>
      <c r="K45" s="8" t="s">
        <v>24</v>
      </c>
      <c r="L45" s="19">
        <v>440519.34</v>
      </c>
      <c r="M45" s="20">
        <f t="shared" si="5"/>
        <v>0.1050326080457516</v>
      </c>
      <c r="N45" s="64"/>
      <c r="O45" s="78"/>
      <c r="P45" s="81"/>
    </row>
    <row r="46" spans="1:16" x14ac:dyDescent="0.25">
      <c r="A46" s="55"/>
      <c r="B46" s="58"/>
      <c r="C46" s="84"/>
      <c r="D46" s="72"/>
      <c r="E46" s="64"/>
      <c r="F46" s="64"/>
      <c r="G46" s="67"/>
      <c r="H46" s="36"/>
      <c r="I46" s="58"/>
      <c r="J46" s="36"/>
      <c r="K46" s="8" t="s">
        <v>25</v>
      </c>
      <c r="L46" s="19">
        <v>733244.53</v>
      </c>
      <c r="M46" s="20">
        <f t="shared" si="5"/>
        <v>0.17482679720981456</v>
      </c>
      <c r="N46" s="64"/>
      <c r="O46" s="78"/>
      <c r="P46" s="81"/>
    </row>
    <row r="47" spans="1:16" x14ac:dyDescent="0.25">
      <c r="A47" s="55"/>
      <c r="B47" s="58"/>
      <c r="C47" s="84"/>
      <c r="D47" s="72"/>
      <c r="E47" s="64"/>
      <c r="F47" s="64"/>
      <c r="G47" s="67"/>
      <c r="H47" s="36"/>
      <c r="I47" s="58"/>
      <c r="J47" s="36"/>
      <c r="K47" s="8" t="s">
        <v>54</v>
      </c>
      <c r="L47" s="19">
        <v>740826.73</v>
      </c>
      <c r="M47" s="20">
        <f t="shared" si="5"/>
        <v>0.17663461395793847</v>
      </c>
      <c r="N47" s="64"/>
      <c r="O47" s="78"/>
      <c r="P47" s="81"/>
    </row>
    <row r="48" spans="1:16" x14ac:dyDescent="0.25">
      <c r="A48" s="55"/>
      <c r="B48" s="58"/>
      <c r="C48" s="84"/>
      <c r="D48" s="72"/>
      <c r="E48" s="64"/>
      <c r="F48" s="64"/>
      <c r="G48" s="67"/>
      <c r="H48" s="36"/>
      <c r="I48" s="58"/>
      <c r="J48" s="36"/>
      <c r="K48" s="8" t="s">
        <v>55</v>
      </c>
      <c r="L48" s="19">
        <v>498478.9</v>
      </c>
      <c r="M48" s="20">
        <f t="shared" si="5"/>
        <v>0.11885185091482568</v>
      </c>
      <c r="N48" s="64"/>
      <c r="O48" s="78"/>
      <c r="P48" s="81"/>
    </row>
    <row r="49" spans="1:16" x14ac:dyDescent="0.25">
      <c r="A49" s="55"/>
      <c r="B49" s="58"/>
      <c r="C49" s="84"/>
      <c r="D49" s="72"/>
      <c r="E49" s="64"/>
      <c r="F49" s="64"/>
      <c r="G49" s="67"/>
      <c r="H49" s="36"/>
      <c r="I49" s="58"/>
      <c r="J49" s="36"/>
      <c r="K49" s="8" t="s">
        <v>56</v>
      </c>
      <c r="L49" s="19">
        <v>690066.58</v>
      </c>
      <c r="M49" s="20">
        <f t="shared" si="5"/>
        <v>0.16453191958067559</v>
      </c>
      <c r="N49" s="64"/>
      <c r="O49" s="78"/>
      <c r="P49" s="81"/>
    </row>
    <row r="50" spans="1:16" ht="15.75" thickBot="1" x14ac:dyDescent="0.3">
      <c r="A50" s="56"/>
      <c r="B50" s="59"/>
      <c r="C50" s="85"/>
      <c r="D50" s="73"/>
      <c r="E50" s="65"/>
      <c r="F50" s="65"/>
      <c r="G50" s="68"/>
      <c r="H50" s="37"/>
      <c r="I50" s="59"/>
      <c r="J50" s="37"/>
      <c r="K50" s="11" t="s">
        <v>29</v>
      </c>
      <c r="L50" s="28">
        <v>406975.39</v>
      </c>
      <c r="M50" s="29">
        <f t="shared" si="5"/>
        <v>9.7034755890937491E-2</v>
      </c>
      <c r="N50" s="65"/>
      <c r="O50" s="79"/>
      <c r="P50" s="82"/>
    </row>
    <row r="51" spans="1:16" ht="15" customHeight="1" x14ac:dyDescent="0.25">
      <c r="A51" s="54" t="s">
        <v>76</v>
      </c>
      <c r="B51" s="57" t="s">
        <v>77</v>
      </c>
      <c r="C51" s="83" t="s">
        <v>78</v>
      </c>
      <c r="D51" s="71" t="s">
        <v>79</v>
      </c>
      <c r="E51" s="63">
        <v>4665382.34</v>
      </c>
      <c r="F51" s="63">
        <f>E51</f>
        <v>4665382.34</v>
      </c>
      <c r="G51" s="66" t="s">
        <v>61</v>
      </c>
      <c r="H51" s="35">
        <v>44831</v>
      </c>
      <c r="I51" s="57">
        <v>195</v>
      </c>
      <c r="J51" s="35">
        <f>H51+I51-1</f>
        <v>45025</v>
      </c>
      <c r="K51" s="5" t="s">
        <v>22</v>
      </c>
      <c r="L51" s="25">
        <v>612872.1</v>
      </c>
      <c r="M51" s="26" t="e">
        <f>L51/G51</f>
        <v>#VALUE!</v>
      </c>
      <c r="N51" s="63">
        <f>SUM(L51:L58)</f>
        <v>4665382.34</v>
      </c>
      <c r="O51" s="77">
        <f>N51/F51</f>
        <v>1</v>
      </c>
      <c r="P51" s="80">
        <f>F51-N51</f>
        <v>0</v>
      </c>
    </row>
    <row r="52" spans="1:16" x14ac:dyDescent="0.25">
      <c r="A52" s="55"/>
      <c r="B52" s="58"/>
      <c r="C52" s="84"/>
      <c r="D52" s="72"/>
      <c r="E52" s="64"/>
      <c r="F52" s="64"/>
      <c r="G52" s="67"/>
      <c r="H52" s="36"/>
      <c r="I52" s="58"/>
      <c r="J52" s="36"/>
      <c r="K52" s="8" t="s">
        <v>23</v>
      </c>
      <c r="L52" s="19">
        <v>559350.85</v>
      </c>
      <c r="M52" s="20">
        <f t="shared" ref="M52:M58" si="6">L52/$F$51</f>
        <v>0.11989389276935446</v>
      </c>
      <c r="N52" s="64"/>
      <c r="O52" s="78"/>
      <c r="P52" s="81"/>
    </row>
    <row r="53" spans="1:16" x14ac:dyDescent="0.25">
      <c r="A53" s="55"/>
      <c r="B53" s="58"/>
      <c r="C53" s="84"/>
      <c r="D53" s="72"/>
      <c r="E53" s="64"/>
      <c r="F53" s="64"/>
      <c r="G53" s="67"/>
      <c r="H53" s="36"/>
      <c r="I53" s="58"/>
      <c r="J53" s="36"/>
      <c r="K53" s="8" t="s">
        <v>80</v>
      </c>
      <c r="L53" s="19">
        <v>764792.71</v>
      </c>
      <c r="M53" s="20">
        <f t="shared" si="6"/>
        <v>0.16392926758495854</v>
      </c>
      <c r="N53" s="64"/>
      <c r="O53" s="78"/>
      <c r="P53" s="81"/>
    </row>
    <row r="54" spans="1:16" x14ac:dyDescent="0.25">
      <c r="A54" s="55"/>
      <c r="B54" s="58"/>
      <c r="C54" s="84"/>
      <c r="D54" s="72"/>
      <c r="E54" s="64"/>
      <c r="F54" s="64"/>
      <c r="G54" s="67"/>
      <c r="H54" s="36"/>
      <c r="I54" s="58"/>
      <c r="J54" s="36"/>
      <c r="K54" s="8" t="s">
        <v>81</v>
      </c>
      <c r="L54" s="19">
        <v>256239.57</v>
      </c>
      <c r="M54" s="20">
        <f t="shared" si="6"/>
        <v>5.4923594965209224E-2</v>
      </c>
      <c r="N54" s="64"/>
      <c r="O54" s="78"/>
      <c r="P54" s="81"/>
    </row>
    <row r="55" spans="1:16" x14ac:dyDescent="0.25">
      <c r="A55" s="55"/>
      <c r="B55" s="58"/>
      <c r="C55" s="84"/>
      <c r="D55" s="72"/>
      <c r="E55" s="64"/>
      <c r="F55" s="64"/>
      <c r="G55" s="67"/>
      <c r="H55" s="36"/>
      <c r="I55" s="58"/>
      <c r="J55" s="36"/>
      <c r="K55" s="8" t="s">
        <v>25</v>
      </c>
      <c r="L55" s="19">
        <v>443687.36</v>
      </c>
      <c r="M55" s="20">
        <f t="shared" si="6"/>
        <v>9.5102036160234618E-2</v>
      </c>
      <c r="N55" s="64"/>
      <c r="O55" s="78"/>
      <c r="P55" s="81"/>
    </row>
    <row r="56" spans="1:16" x14ac:dyDescent="0.25">
      <c r="A56" s="55"/>
      <c r="B56" s="58"/>
      <c r="C56" s="84"/>
      <c r="D56" s="72"/>
      <c r="E56" s="64"/>
      <c r="F56" s="64"/>
      <c r="G56" s="67"/>
      <c r="H56" s="36"/>
      <c r="I56" s="58"/>
      <c r="J56" s="36"/>
      <c r="K56" s="8" t="s">
        <v>26</v>
      </c>
      <c r="L56" s="19">
        <v>1087029.6299999999</v>
      </c>
      <c r="M56" s="20">
        <f t="shared" si="6"/>
        <v>0.23299904504718469</v>
      </c>
      <c r="N56" s="64"/>
      <c r="O56" s="78"/>
      <c r="P56" s="81"/>
    </row>
    <row r="57" spans="1:16" x14ac:dyDescent="0.25">
      <c r="A57" s="55"/>
      <c r="B57" s="58"/>
      <c r="C57" s="84"/>
      <c r="D57" s="72"/>
      <c r="E57" s="64"/>
      <c r="F57" s="64"/>
      <c r="G57" s="67"/>
      <c r="H57" s="36"/>
      <c r="I57" s="58"/>
      <c r="J57" s="36"/>
      <c r="K57" s="8" t="s">
        <v>56</v>
      </c>
      <c r="L57" s="19">
        <v>922037.07</v>
      </c>
      <c r="M57" s="20">
        <f t="shared" si="6"/>
        <v>0.19763376349557665</v>
      </c>
      <c r="N57" s="64"/>
      <c r="O57" s="78"/>
      <c r="P57" s="81"/>
    </row>
    <row r="58" spans="1:16" ht="15.75" thickBot="1" x14ac:dyDescent="0.3">
      <c r="A58" s="56"/>
      <c r="B58" s="59"/>
      <c r="C58" s="85"/>
      <c r="D58" s="73"/>
      <c r="E58" s="65"/>
      <c r="F58" s="65"/>
      <c r="G58" s="68"/>
      <c r="H58" s="37"/>
      <c r="I58" s="59"/>
      <c r="J58" s="37"/>
      <c r="K58" s="11" t="s">
        <v>29</v>
      </c>
      <c r="L58" s="28">
        <v>19373.05</v>
      </c>
      <c r="M58" s="29">
        <f t="shared" si="6"/>
        <v>4.1525106814718216E-3</v>
      </c>
      <c r="N58" s="65"/>
      <c r="O58" s="79"/>
      <c r="P58" s="82"/>
    </row>
    <row r="59" spans="1:16" ht="15" customHeight="1" x14ac:dyDescent="0.25">
      <c r="A59" s="54" t="s">
        <v>82</v>
      </c>
      <c r="B59" s="57" t="s">
        <v>83</v>
      </c>
      <c r="C59" s="83" t="s">
        <v>84</v>
      </c>
      <c r="D59" s="71" t="s">
        <v>85</v>
      </c>
      <c r="E59" s="63">
        <v>20477230.280000001</v>
      </c>
      <c r="F59" s="63">
        <v>20368392.32</v>
      </c>
      <c r="G59" s="66" t="s">
        <v>86</v>
      </c>
      <c r="H59" s="35">
        <v>44873</v>
      </c>
      <c r="I59" s="57">
        <v>150</v>
      </c>
      <c r="J59" s="35">
        <f>H59+I59-1</f>
        <v>45022</v>
      </c>
      <c r="K59" s="5" t="s">
        <v>22</v>
      </c>
      <c r="L59" s="25">
        <v>1022889.13</v>
      </c>
      <c r="M59" s="26">
        <f>L59/$F$59</f>
        <v>5.0219433813419395E-2</v>
      </c>
      <c r="N59" s="63">
        <f>SUM(L59:L69)</f>
        <v>20368392.320000004</v>
      </c>
      <c r="O59" s="77">
        <f>N59/F59</f>
        <v>1.0000000000000002</v>
      </c>
      <c r="P59" s="80">
        <f>F59-N59</f>
        <v>0</v>
      </c>
    </row>
    <row r="60" spans="1:16" x14ac:dyDescent="0.25">
      <c r="A60" s="55"/>
      <c r="B60" s="58"/>
      <c r="C60" s="84"/>
      <c r="D60" s="72"/>
      <c r="E60" s="64"/>
      <c r="F60" s="64"/>
      <c r="G60" s="67"/>
      <c r="H60" s="36"/>
      <c r="I60" s="58"/>
      <c r="J60" s="36"/>
      <c r="K60" s="8" t="s">
        <v>65</v>
      </c>
      <c r="L60" s="19">
        <v>800304.63</v>
      </c>
      <c r="M60" s="20">
        <f t="shared" ref="M60:M69" si="7">L60/$F$59</f>
        <v>3.9291497209338902E-2</v>
      </c>
      <c r="N60" s="64"/>
      <c r="O60" s="78"/>
      <c r="P60" s="81"/>
    </row>
    <row r="61" spans="1:16" x14ac:dyDescent="0.25">
      <c r="A61" s="55"/>
      <c r="B61" s="58"/>
      <c r="C61" s="84"/>
      <c r="D61" s="72"/>
      <c r="E61" s="64"/>
      <c r="F61" s="64"/>
      <c r="G61" s="67"/>
      <c r="H61" s="36"/>
      <c r="I61" s="58"/>
      <c r="J61" s="36"/>
      <c r="K61" s="8" t="s">
        <v>66</v>
      </c>
      <c r="L61" s="19">
        <v>498917.97</v>
      </c>
      <c r="M61" s="20">
        <f t="shared" si="7"/>
        <v>2.4494715251046382E-2</v>
      </c>
      <c r="N61" s="64"/>
      <c r="O61" s="78"/>
      <c r="P61" s="81"/>
    </row>
    <row r="62" spans="1:16" x14ac:dyDescent="0.25">
      <c r="A62" s="55"/>
      <c r="B62" s="58"/>
      <c r="C62" s="84"/>
      <c r="D62" s="72"/>
      <c r="E62" s="64"/>
      <c r="F62" s="64"/>
      <c r="G62" s="67"/>
      <c r="H62" s="36"/>
      <c r="I62" s="58"/>
      <c r="J62" s="36"/>
      <c r="K62" s="8" t="s">
        <v>24</v>
      </c>
      <c r="L62" s="19">
        <v>579659.94999999995</v>
      </c>
      <c r="M62" s="20">
        <f t="shared" si="7"/>
        <v>2.845879738043066E-2</v>
      </c>
      <c r="N62" s="64"/>
      <c r="O62" s="78"/>
      <c r="P62" s="81"/>
    </row>
    <row r="63" spans="1:16" x14ac:dyDescent="0.25">
      <c r="A63" s="55"/>
      <c r="B63" s="58"/>
      <c r="C63" s="84"/>
      <c r="D63" s="72"/>
      <c r="E63" s="64"/>
      <c r="F63" s="64"/>
      <c r="G63" s="67"/>
      <c r="H63" s="36"/>
      <c r="I63" s="58"/>
      <c r="J63" s="36"/>
      <c r="K63" s="8" t="s">
        <v>25</v>
      </c>
      <c r="L63" s="19">
        <v>1139936.7</v>
      </c>
      <c r="M63" s="20">
        <f t="shared" si="7"/>
        <v>5.5965963444286206E-2</v>
      </c>
      <c r="N63" s="64"/>
      <c r="O63" s="78"/>
      <c r="P63" s="81"/>
    </row>
    <row r="64" spans="1:16" x14ac:dyDescent="0.25">
      <c r="A64" s="55"/>
      <c r="B64" s="58"/>
      <c r="C64" s="84"/>
      <c r="D64" s="72"/>
      <c r="E64" s="64"/>
      <c r="F64" s="64"/>
      <c r="G64" s="67"/>
      <c r="H64" s="36"/>
      <c r="I64" s="58"/>
      <c r="J64" s="36"/>
      <c r="K64" s="8" t="s">
        <v>26</v>
      </c>
      <c r="L64" s="19">
        <v>2148186.92</v>
      </c>
      <c r="M64" s="20">
        <f t="shared" si="7"/>
        <v>0.1054666900681536</v>
      </c>
      <c r="N64" s="64"/>
      <c r="O64" s="78"/>
      <c r="P64" s="81"/>
    </row>
    <row r="65" spans="1:16" x14ac:dyDescent="0.25">
      <c r="A65" s="55"/>
      <c r="B65" s="58"/>
      <c r="C65" s="84"/>
      <c r="D65" s="72"/>
      <c r="E65" s="64"/>
      <c r="F65" s="64"/>
      <c r="G65" s="67"/>
      <c r="H65" s="36"/>
      <c r="I65" s="58"/>
      <c r="J65" s="36"/>
      <c r="K65" s="8" t="s">
        <v>56</v>
      </c>
      <c r="L65" s="19">
        <v>3473330.02</v>
      </c>
      <c r="M65" s="20">
        <f t="shared" si="7"/>
        <v>0.17052548701104359</v>
      </c>
      <c r="N65" s="64"/>
      <c r="O65" s="78"/>
      <c r="P65" s="81"/>
    </row>
    <row r="66" spans="1:16" x14ac:dyDescent="0.25">
      <c r="A66" s="55"/>
      <c r="B66" s="58"/>
      <c r="C66" s="84"/>
      <c r="D66" s="72"/>
      <c r="E66" s="64"/>
      <c r="F66" s="64"/>
      <c r="G66" s="67"/>
      <c r="H66" s="36"/>
      <c r="I66" s="58"/>
      <c r="J66" s="36"/>
      <c r="K66" s="8" t="s">
        <v>29</v>
      </c>
      <c r="L66" s="19">
        <v>4436498.4400000004</v>
      </c>
      <c r="M66" s="20">
        <f t="shared" si="7"/>
        <v>0.2178128921664447</v>
      </c>
      <c r="N66" s="64"/>
      <c r="O66" s="78"/>
      <c r="P66" s="81"/>
    </row>
    <row r="67" spans="1:16" x14ac:dyDescent="0.25">
      <c r="A67" s="55"/>
      <c r="B67" s="58"/>
      <c r="C67" s="84"/>
      <c r="D67" s="72"/>
      <c r="E67" s="64"/>
      <c r="F67" s="64"/>
      <c r="G67" s="67"/>
      <c r="H67" s="36"/>
      <c r="I67" s="58"/>
      <c r="J67" s="36"/>
      <c r="K67" s="8" t="s">
        <v>30</v>
      </c>
      <c r="L67" s="21">
        <v>3968326.76</v>
      </c>
      <c r="M67" s="20">
        <f t="shared" si="7"/>
        <v>0.19482768682256016</v>
      </c>
      <c r="N67" s="64"/>
      <c r="O67" s="78"/>
      <c r="P67" s="81"/>
    </row>
    <row r="68" spans="1:16" x14ac:dyDescent="0.25">
      <c r="A68" s="55"/>
      <c r="B68" s="58"/>
      <c r="C68" s="84"/>
      <c r="D68" s="72"/>
      <c r="E68" s="64"/>
      <c r="F68" s="64"/>
      <c r="G68" s="67"/>
      <c r="H68" s="36"/>
      <c r="I68" s="58"/>
      <c r="J68" s="36"/>
      <c r="K68" s="8" t="s">
        <v>31</v>
      </c>
      <c r="L68" s="21">
        <v>2299827.9300000002</v>
      </c>
      <c r="M68" s="20">
        <f t="shared" si="7"/>
        <v>0.11291160803799757</v>
      </c>
      <c r="N68" s="64"/>
      <c r="O68" s="78"/>
      <c r="P68" s="81"/>
    </row>
    <row r="69" spans="1:16" ht="15.75" thickBot="1" x14ac:dyDescent="0.3">
      <c r="A69" s="56"/>
      <c r="B69" s="59"/>
      <c r="C69" s="85"/>
      <c r="D69" s="73"/>
      <c r="E69" s="65"/>
      <c r="F69" s="65"/>
      <c r="G69" s="68"/>
      <c r="H69" s="37"/>
      <c r="I69" s="59"/>
      <c r="J69" s="37"/>
      <c r="K69" s="11" t="s">
        <v>32</v>
      </c>
      <c r="L69" s="27">
        <v>513.87</v>
      </c>
      <c r="M69" s="30">
        <f t="shared" si="7"/>
        <v>2.5228795278821496E-5</v>
      </c>
      <c r="N69" s="65"/>
      <c r="O69" s="79"/>
      <c r="P69" s="82"/>
    </row>
    <row r="70" spans="1:16" ht="15" customHeight="1" x14ac:dyDescent="0.25">
      <c r="A70" s="54" t="s">
        <v>87</v>
      </c>
      <c r="B70" s="57" t="s">
        <v>88</v>
      </c>
      <c r="C70" s="83" t="s">
        <v>89</v>
      </c>
      <c r="D70" s="71" t="s">
        <v>90</v>
      </c>
      <c r="E70" s="63">
        <v>4957532.68</v>
      </c>
      <c r="F70" s="63">
        <v>5127703.57</v>
      </c>
      <c r="G70" s="66" t="s">
        <v>91</v>
      </c>
      <c r="H70" s="35">
        <v>45057</v>
      </c>
      <c r="I70" s="57">
        <v>195</v>
      </c>
      <c r="J70" s="35">
        <f>H70+I70-1</f>
        <v>45251</v>
      </c>
      <c r="K70" s="5" t="s">
        <v>22</v>
      </c>
      <c r="L70" s="25">
        <v>552311.15</v>
      </c>
      <c r="M70" s="26">
        <f>L70/$F$70</f>
        <v>0.10771120882091084</v>
      </c>
      <c r="N70" s="63">
        <v>5127703.57</v>
      </c>
      <c r="O70" s="77">
        <f>N70/F70</f>
        <v>1</v>
      </c>
      <c r="P70" s="80">
        <f>F70-N70</f>
        <v>0</v>
      </c>
    </row>
    <row r="71" spans="1:16" x14ac:dyDescent="0.25">
      <c r="A71" s="55"/>
      <c r="B71" s="58"/>
      <c r="C71" s="84"/>
      <c r="D71" s="72"/>
      <c r="E71" s="64"/>
      <c r="F71" s="64"/>
      <c r="G71" s="67"/>
      <c r="H71" s="36"/>
      <c r="I71" s="58"/>
      <c r="J71" s="36"/>
      <c r="K71" s="8" t="s">
        <v>23</v>
      </c>
      <c r="L71" s="19">
        <v>536430.42000000004</v>
      </c>
      <c r="M71" s="20">
        <f t="shared" ref="M71:M78" si="8">L71/$F$70</f>
        <v>0.10461416356796148</v>
      </c>
      <c r="N71" s="64"/>
      <c r="O71" s="78"/>
      <c r="P71" s="81"/>
    </row>
    <row r="72" spans="1:16" x14ac:dyDescent="0.25">
      <c r="A72" s="55"/>
      <c r="B72" s="58"/>
      <c r="C72" s="84"/>
      <c r="D72" s="72"/>
      <c r="E72" s="64"/>
      <c r="F72" s="64"/>
      <c r="G72" s="67"/>
      <c r="H72" s="36"/>
      <c r="I72" s="58"/>
      <c r="J72" s="36"/>
      <c r="K72" s="8" t="s">
        <v>24</v>
      </c>
      <c r="L72" s="19">
        <v>945588.35</v>
      </c>
      <c r="M72" s="20">
        <f t="shared" si="8"/>
        <v>0.18440776403929293</v>
      </c>
      <c r="N72" s="64"/>
      <c r="O72" s="78"/>
      <c r="P72" s="81"/>
    </row>
    <row r="73" spans="1:16" x14ac:dyDescent="0.25">
      <c r="A73" s="55"/>
      <c r="B73" s="58"/>
      <c r="C73" s="84"/>
      <c r="D73" s="72"/>
      <c r="E73" s="64"/>
      <c r="F73" s="64"/>
      <c r="G73" s="67"/>
      <c r="H73" s="36"/>
      <c r="I73" s="58"/>
      <c r="J73" s="36"/>
      <c r="K73" s="8" t="s">
        <v>25</v>
      </c>
      <c r="L73" s="19">
        <v>928825.64</v>
      </c>
      <c r="M73" s="20">
        <f t="shared" si="8"/>
        <v>0.18113871586379554</v>
      </c>
      <c r="N73" s="64"/>
      <c r="O73" s="78"/>
      <c r="P73" s="81"/>
    </row>
    <row r="74" spans="1:16" x14ac:dyDescent="0.25">
      <c r="A74" s="55"/>
      <c r="B74" s="58"/>
      <c r="C74" s="84"/>
      <c r="D74" s="72"/>
      <c r="E74" s="64"/>
      <c r="F74" s="64"/>
      <c r="G74" s="67"/>
      <c r="H74" s="36"/>
      <c r="I74" s="58"/>
      <c r="J74" s="36"/>
      <c r="K74" s="8" t="s">
        <v>26</v>
      </c>
      <c r="L74" s="19">
        <v>1005599.98499999</v>
      </c>
      <c r="M74" s="20">
        <f t="shared" si="8"/>
        <v>0.19611117750318588</v>
      </c>
      <c r="N74" s="64"/>
      <c r="O74" s="78"/>
      <c r="P74" s="81"/>
    </row>
    <row r="75" spans="1:16" x14ac:dyDescent="0.25">
      <c r="A75" s="55"/>
      <c r="B75" s="58"/>
      <c r="C75" s="84"/>
      <c r="D75" s="72"/>
      <c r="E75" s="64"/>
      <c r="F75" s="64"/>
      <c r="G75" s="67"/>
      <c r="H75" s="36"/>
      <c r="I75" s="58"/>
      <c r="J75" s="36"/>
      <c r="K75" s="8" t="s">
        <v>56</v>
      </c>
      <c r="L75" s="19">
        <v>743270.94</v>
      </c>
      <c r="M75" s="20">
        <f t="shared" si="8"/>
        <v>0.14495201016465933</v>
      </c>
      <c r="N75" s="64"/>
      <c r="O75" s="78"/>
      <c r="P75" s="81"/>
    </row>
    <row r="76" spans="1:16" x14ac:dyDescent="0.25">
      <c r="A76" s="55"/>
      <c r="B76" s="58"/>
      <c r="C76" s="84"/>
      <c r="D76" s="72"/>
      <c r="E76" s="64"/>
      <c r="F76" s="64"/>
      <c r="G76" s="67"/>
      <c r="H76" s="36"/>
      <c r="I76" s="58"/>
      <c r="J76" s="36"/>
      <c r="K76" s="8" t="s">
        <v>29</v>
      </c>
      <c r="L76" s="19">
        <v>186621.53</v>
      </c>
      <c r="M76" s="20">
        <f t="shared" si="8"/>
        <v>3.6394757897442183E-2</v>
      </c>
      <c r="N76" s="64"/>
      <c r="O76" s="78"/>
      <c r="P76" s="81"/>
    </row>
    <row r="77" spans="1:16" x14ac:dyDescent="0.25">
      <c r="A77" s="55"/>
      <c r="B77" s="58"/>
      <c r="C77" s="84"/>
      <c r="D77" s="72"/>
      <c r="E77" s="64"/>
      <c r="F77" s="64"/>
      <c r="G77" s="67"/>
      <c r="H77" s="36"/>
      <c r="I77" s="58"/>
      <c r="J77" s="36"/>
      <c r="K77" s="8" t="s">
        <v>92</v>
      </c>
      <c r="L77" s="19">
        <v>169768.35</v>
      </c>
      <c r="M77" s="20">
        <f t="shared" si="8"/>
        <v>3.3108066346354728E-2</v>
      </c>
      <c r="N77" s="64"/>
      <c r="O77" s="78"/>
      <c r="P77" s="81"/>
    </row>
    <row r="78" spans="1:16" ht="15.75" thickBot="1" x14ac:dyDescent="0.3">
      <c r="A78" s="56"/>
      <c r="B78" s="59"/>
      <c r="C78" s="85"/>
      <c r="D78" s="73"/>
      <c r="E78" s="65"/>
      <c r="F78" s="65"/>
      <c r="G78" s="68"/>
      <c r="H78" s="37"/>
      <c r="I78" s="59"/>
      <c r="J78" s="37"/>
      <c r="K78" s="11" t="s">
        <v>93</v>
      </c>
      <c r="L78" s="27">
        <v>59287.199999999997</v>
      </c>
      <c r="M78" s="29">
        <f t="shared" si="8"/>
        <v>1.1562134821299742E-2</v>
      </c>
      <c r="N78" s="65"/>
      <c r="O78" s="79"/>
      <c r="P78" s="82"/>
    </row>
    <row r="79" spans="1:16" ht="15" customHeight="1" x14ac:dyDescent="0.25">
      <c r="A79" s="54" t="s">
        <v>94</v>
      </c>
      <c r="B79" s="57" t="s">
        <v>95</v>
      </c>
      <c r="C79" s="83" t="s">
        <v>96</v>
      </c>
      <c r="D79" s="71" t="s">
        <v>97</v>
      </c>
      <c r="E79" s="63">
        <v>4654184.2</v>
      </c>
      <c r="F79" s="63">
        <f>E79</f>
        <v>4654184.2</v>
      </c>
      <c r="G79" s="66" t="s">
        <v>86</v>
      </c>
      <c r="H79" s="35">
        <v>45079</v>
      </c>
      <c r="I79" s="57">
        <v>195</v>
      </c>
      <c r="J79" s="35">
        <f>H79+I79-1</f>
        <v>45273</v>
      </c>
      <c r="K79" s="5" t="s">
        <v>22</v>
      </c>
      <c r="L79" s="25">
        <v>1290186.29</v>
      </c>
      <c r="M79" s="26">
        <f>L79/$F$79</f>
        <v>0.27720997591801372</v>
      </c>
      <c r="N79" s="63">
        <f>SUM(L79:L84)</f>
        <v>4654184.2000000011</v>
      </c>
      <c r="O79" s="77">
        <f>N79/F79</f>
        <v>1.0000000000000002</v>
      </c>
      <c r="P79" s="80">
        <f>F79-N79</f>
        <v>0</v>
      </c>
    </row>
    <row r="80" spans="1:16" x14ac:dyDescent="0.25">
      <c r="A80" s="55"/>
      <c r="B80" s="58"/>
      <c r="C80" s="84"/>
      <c r="D80" s="72"/>
      <c r="E80" s="64"/>
      <c r="F80" s="64"/>
      <c r="G80" s="67"/>
      <c r="H80" s="36"/>
      <c r="I80" s="58"/>
      <c r="J80" s="36"/>
      <c r="K80" s="8" t="s">
        <v>23</v>
      </c>
      <c r="L80" s="19">
        <v>1180382.29</v>
      </c>
      <c r="M80" s="20">
        <f t="shared" ref="M80:M84" si="9">L80/$F$79</f>
        <v>0.25361744169902001</v>
      </c>
      <c r="N80" s="64"/>
      <c r="O80" s="78"/>
      <c r="P80" s="81"/>
    </row>
    <row r="81" spans="1:16" x14ac:dyDescent="0.25">
      <c r="A81" s="55"/>
      <c r="B81" s="58"/>
      <c r="C81" s="84"/>
      <c r="D81" s="72"/>
      <c r="E81" s="64"/>
      <c r="F81" s="64"/>
      <c r="G81" s="67"/>
      <c r="H81" s="36"/>
      <c r="I81" s="58"/>
      <c r="J81" s="36"/>
      <c r="K81" s="8" t="s">
        <v>24</v>
      </c>
      <c r="L81" s="19">
        <v>631234.06000000006</v>
      </c>
      <c r="M81" s="20">
        <f t="shared" si="9"/>
        <v>0.13562721905162242</v>
      </c>
      <c r="N81" s="64"/>
      <c r="O81" s="78"/>
      <c r="P81" s="81"/>
    </row>
    <row r="82" spans="1:16" x14ac:dyDescent="0.25">
      <c r="A82" s="55"/>
      <c r="B82" s="58"/>
      <c r="C82" s="84"/>
      <c r="D82" s="72"/>
      <c r="E82" s="64"/>
      <c r="F82" s="64"/>
      <c r="G82" s="67"/>
      <c r="H82" s="36"/>
      <c r="I82" s="58"/>
      <c r="J82" s="36"/>
      <c r="K82" s="8" t="s">
        <v>25</v>
      </c>
      <c r="L82" s="19">
        <v>1437529.75</v>
      </c>
      <c r="M82" s="20">
        <f t="shared" si="9"/>
        <v>0.30886825450526861</v>
      </c>
      <c r="N82" s="64"/>
      <c r="O82" s="78"/>
      <c r="P82" s="81"/>
    </row>
    <row r="83" spans="1:16" x14ac:dyDescent="0.25">
      <c r="A83" s="55"/>
      <c r="B83" s="58"/>
      <c r="C83" s="84"/>
      <c r="D83" s="72"/>
      <c r="E83" s="64"/>
      <c r="F83" s="64"/>
      <c r="G83" s="67"/>
      <c r="H83" s="36"/>
      <c r="I83" s="58"/>
      <c r="J83" s="36"/>
      <c r="K83" s="8" t="s">
        <v>26</v>
      </c>
      <c r="L83" s="19">
        <v>110827.32</v>
      </c>
      <c r="M83" s="20">
        <f t="shared" si="9"/>
        <v>2.3812405190151261E-2</v>
      </c>
      <c r="N83" s="64"/>
      <c r="O83" s="78"/>
      <c r="P83" s="81"/>
    </row>
    <row r="84" spans="1:16" ht="15.75" thickBot="1" x14ac:dyDescent="0.3">
      <c r="A84" s="56"/>
      <c r="B84" s="59"/>
      <c r="C84" s="85"/>
      <c r="D84" s="73"/>
      <c r="E84" s="65"/>
      <c r="F84" s="65"/>
      <c r="G84" s="68"/>
      <c r="H84" s="37"/>
      <c r="I84" s="59"/>
      <c r="J84" s="37"/>
      <c r="K84" s="11" t="s">
        <v>56</v>
      </c>
      <c r="L84" s="28">
        <v>4024.49</v>
      </c>
      <c r="M84" s="29">
        <f t="shared" si="9"/>
        <v>8.647036359239928E-4</v>
      </c>
      <c r="N84" s="65"/>
      <c r="O84" s="79"/>
      <c r="P84" s="82"/>
    </row>
    <row r="85" spans="1:16" ht="15" customHeight="1" x14ac:dyDescent="0.25">
      <c r="A85" s="54" t="s">
        <v>98</v>
      </c>
      <c r="B85" s="57" t="s">
        <v>99</v>
      </c>
      <c r="C85" s="60" t="s">
        <v>100</v>
      </c>
      <c r="D85" s="71" t="s">
        <v>101</v>
      </c>
      <c r="E85" s="63">
        <v>5218213.59</v>
      </c>
      <c r="F85" s="63">
        <f>E85</f>
        <v>5218213.59</v>
      </c>
      <c r="G85" s="66" t="s">
        <v>61</v>
      </c>
      <c r="H85" s="35">
        <v>45079</v>
      </c>
      <c r="I85" s="57">
        <v>195</v>
      </c>
      <c r="J85" s="35">
        <f>H85+I85-1</f>
        <v>45273</v>
      </c>
      <c r="K85" s="5" t="s">
        <v>22</v>
      </c>
      <c r="L85" s="25">
        <v>1122736.57</v>
      </c>
      <c r="M85" s="26">
        <f>L85/$F$85</f>
        <v>0.21515726610953081</v>
      </c>
      <c r="N85" s="63">
        <f>SUM(L85:L90)</f>
        <v>5218213.5900000008</v>
      </c>
      <c r="O85" s="77">
        <f>N85/F85</f>
        <v>1.0000000000000002</v>
      </c>
      <c r="P85" s="80">
        <f>F85-N85</f>
        <v>0</v>
      </c>
    </row>
    <row r="86" spans="1:16" x14ac:dyDescent="0.25">
      <c r="A86" s="55"/>
      <c r="B86" s="58"/>
      <c r="C86" s="61"/>
      <c r="D86" s="72"/>
      <c r="E86" s="64"/>
      <c r="F86" s="64"/>
      <c r="G86" s="67"/>
      <c r="H86" s="36"/>
      <c r="I86" s="58"/>
      <c r="J86" s="36"/>
      <c r="K86" s="8" t="s">
        <v>23</v>
      </c>
      <c r="L86" s="19">
        <v>1139380.0900000001</v>
      </c>
      <c r="M86" s="20">
        <f t="shared" ref="M86:M90" si="10">L86/$F$85</f>
        <v>0.21834677142834241</v>
      </c>
      <c r="N86" s="64"/>
      <c r="O86" s="78"/>
      <c r="P86" s="81"/>
    </row>
    <row r="87" spans="1:16" x14ac:dyDescent="0.25">
      <c r="A87" s="55"/>
      <c r="B87" s="58"/>
      <c r="C87" s="61"/>
      <c r="D87" s="72"/>
      <c r="E87" s="64"/>
      <c r="F87" s="64"/>
      <c r="G87" s="67"/>
      <c r="H87" s="36"/>
      <c r="I87" s="58"/>
      <c r="J87" s="36"/>
      <c r="K87" s="8" t="s">
        <v>24</v>
      </c>
      <c r="L87" s="19">
        <v>1392203.9</v>
      </c>
      <c r="M87" s="20">
        <f t="shared" si="10"/>
        <v>0.26679703235374846</v>
      </c>
      <c r="N87" s="64"/>
      <c r="O87" s="78"/>
      <c r="P87" s="81"/>
    </row>
    <row r="88" spans="1:16" x14ac:dyDescent="0.25">
      <c r="A88" s="55"/>
      <c r="B88" s="58"/>
      <c r="C88" s="61"/>
      <c r="D88" s="72"/>
      <c r="E88" s="64"/>
      <c r="F88" s="64"/>
      <c r="G88" s="67"/>
      <c r="H88" s="36"/>
      <c r="I88" s="58"/>
      <c r="J88" s="36"/>
      <c r="K88" s="8" t="s">
        <v>25</v>
      </c>
      <c r="L88" s="19">
        <v>1368903.58</v>
      </c>
      <c r="M88" s="20">
        <f t="shared" si="10"/>
        <v>0.26233184142238225</v>
      </c>
      <c r="N88" s="64"/>
      <c r="O88" s="78"/>
      <c r="P88" s="81"/>
    </row>
    <row r="89" spans="1:16" x14ac:dyDescent="0.25">
      <c r="A89" s="55"/>
      <c r="B89" s="58"/>
      <c r="C89" s="61"/>
      <c r="D89" s="72"/>
      <c r="E89" s="64"/>
      <c r="F89" s="64"/>
      <c r="G89" s="67"/>
      <c r="H89" s="36"/>
      <c r="I89" s="58"/>
      <c r="J89" s="36"/>
      <c r="K89" s="8" t="s">
        <v>26</v>
      </c>
      <c r="L89" s="19">
        <v>189813.12</v>
      </c>
      <c r="M89" s="20">
        <f t="shared" si="10"/>
        <v>3.6375115109077011E-2</v>
      </c>
      <c r="N89" s="64"/>
      <c r="O89" s="78"/>
      <c r="P89" s="81"/>
    </row>
    <row r="90" spans="1:16" ht="15.75" thickBot="1" x14ac:dyDescent="0.3">
      <c r="A90" s="56"/>
      <c r="B90" s="59"/>
      <c r="C90" s="62"/>
      <c r="D90" s="73"/>
      <c r="E90" s="65"/>
      <c r="F90" s="65"/>
      <c r="G90" s="68"/>
      <c r="H90" s="37"/>
      <c r="I90" s="59"/>
      <c r="J90" s="37"/>
      <c r="K90" s="11" t="s">
        <v>56</v>
      </c>
      <c r="L90" s="28">
        <v>5176.33</v>
      </c>
      <c r="M90" s="29">
        <f t="shared" si="10"/>
        <v>9.9197357691906975E-4</v>
      </c>
      <c r="N90" s="65"/>
      <c r="O90" s="79"/>
      <c r="P90" s="82"/>
    </row>
    <row r="91" spans="1:16" ht="15" customHeight="1" x14ac:dyDescent="0.25">
      <c r="A91" s="54" t="s">
        <v>102</v>
      </c>
      <c r="B91" s="57" t="s">
        <v>103</v>
      </c>
      <c r="C91" s="60" t="s">
        <v>104</v>
      </c>
      <c r="D91" s="71" t="s">
        <v>105</v>
      </c>
      <c r="E91" s="63">
        <v>22352041.350000001</v>
      </c>
      <c r="F91" s="63">
        <v>22340244.359999999</v>
      </c>
      <c r="G91" s="66" t="s">
        <v>61</v>
      </c>
      <c r="H91" s="35">
        <v>45163</v>
      </c>
      <c r="I91" s="57">
        <v>300</v>
      </c>
      <c r="J91" s="35">
        <v>45436</v>
      </c>
      <c r="K91" s="5" t="s">
        <v>22</v>
      </c>
      <c r="L91" s="31">
        <v>1041955.19</v>
      </c>
      <c r="M91" s="26">
        <f>L91/$F$91</f>
        <v>4.664027721494448E-2</v>
      </c>
      <c r="N91" s="74">
        <f>SUM(L91:L101)</f>
        <v>22340244.360000003</v>
      </c>
      <c r="O91" s="77">
        <f>N91/F91</f>
        <v>1.0000000000000002</v>
      </c>
      <c r="P91" s="80">
        <f>F91-N91</f>
        <v>0</v>
      </c>
    </row>
    <row r="92" spans="1:16" x14ac:dyDescent="0.25">
      <c r="A92" s="55"/>
      <c r="B92" s="58"/>
      <c r="C92" s="61"/>
      <c r="D92" s="72"/>
      <c r="E92" s="64"/>
      <c r="F92" s="64"/>
      <c r="G92" s="67"/>
      <c r="H92" s="36"/>
      <c r="I92" s="58"/>
      <c r="J92" s="36"/>
      <c r="K92" s="8" t="s">
        <v>23</v>
      </c>
      <c r="L92" s="24">
        <v>2076903.88</v>
      </c>
      <c r="M92" s="20">
        <f t="shared" ref="M92:M101" si="11">L92/$F$91</f>
        <v>9.296692760078655E-2</v>
      </c>
      <c r="N92" s="75"/>
      <c r="O92" s="78"/>
      <c r="P92" s="81"/>
    </row>
    <row r="93" spans="1:16" x14ac:dyDescent="0.25">
      <c r="A93" s="55"/>
      <c r="B93" s="58"/>
      <c r="C93" s="61"/>
      <c r="D93" s="72"/>
      <c r="E93" s="64"/>
      <c r="F93" s="64"/>
      <c r="G93" s="67"/>
      <c r="H93" s="36"/>
      <c r="I93" s="58"/>
      <c r="J93" s="36"/>
      <c r="K93" s="8" t="s">
        <v>24</v>
      </c>
      <c r="L93" s="24">
        <v>2633583.56</v>
      </c>
      <c r="M93" s="20">
        <f t="shared" si="11"/>
        <v>0.11788517249683299</v>
      </c>
      <c r="N93" s="75"/>
      <c r="O93" s="78"/>
      <c r="P93" s="81"/>
    </row>
    <row r="94" spans="1:16" x14ac:dyDescent="0.25">
      <c r="A94" s="55"/>
      <c r="B94" s="58"/>
      <c r="C94" s="61"/>
      <c r="D94" s="72"/>
      <c r="E94" s="64"/>
      <c r="F94" s="64"/>
      <c r="G94" s="67"/>
      <c r="H94" s="36"/>
      <c r="I94" s="58"/>
      <c r="J94" s="36"/>
      <c r="K94" s="8" t="s">
        <v>25</v>
      </c>
      <c r="L94" s="24">
        <v>2576954.35</v>
      </c>
      <c r="M94" s="20">
        <f t="shared" si="11"/>
        <v>0.11535032063543642</v>
      </c>
      <c r="N94" s="75"/>
      <c r="O94" s="78"/>
      <c r="P94" s="81"/>
    </row>
    <row r="95" spans="1:16" x14ac:dyDescent="0.25">
      <c r="A95" s="55"/>
      <c r="B95" s="58"/>
      <c r="C95" s="61"/>
      <c r="D95" s="72"/>
      <c r="E95" s="64"/>
      <c r="F95" s="64"/>
      <c r="G95" s="67"/>
      <c r="H95" s="36"/>
      <c r="I95" s="58"/>
      <c r="J95" s="36"/>
      <c r="K95" s="8" t="s">
        <v>54</v>
      </c>
      <c r="L95" s="24">
        <v>3759100.68</v>
      </c>
      <c r="M95" s="20">
        <f t="shared" si="11"/>
        <v>0.16826587119748052</v>
      </c>
      <c r="N95" s="75"/>
      <c r="O95" s="78"/>
      <c r="P95" s="81"/>
    </row>
    <row r="96" spans="1:16" x14ac:dyDescent="0.25">
      <c r="A96" s="55"/>
      <c r="B96" s="58"/>
      <c r="C96" s="61"/>
      <c r="D96" s="72"/>
      <c r="E96" s="64"/>
      <c r="F96" s="64"/>
      <c r="G96" s="67"/>
      <c r="H96" s="36"/>
      <c r="I96" s="58"/>
      <c r="J96" s="36"/>
      <c r="K96" s="8" t="s">
        <v>55</v>
      </c>
      <c r="L96" s="24">
        <v>730559.71</v>
      </c>
      <c r="M96" s="20">
        <f t="shared" si="11"/>
        <v>3.2701509358065053E-2</v>
      </c>
      <c r="N96" s="75"/>
      <c r="O96" s="78"/>
      <c r="P96" s="81"/>
    </row>
    <row r="97" spans="1:16" x14ac:dyDescent="0.25">
      <c r="A97" s="55"/>
      <c r="B97" s="58"/>
      <c r="C97" s="61"/>
      <c r="D97" s="72"/>
      <c r="E97" s="64"/>
      <c r="F97" s="64"/>
      <c r="G97" s="67"/>
      <c r="H97" s="36"/>
      <c r="I97" s="58"/>
      <c r="J97" s="36"/>
      <c r="K97" s="8" t="s">
        <v>56</v>
      </c>
      <c r="L97" s="24">
        <v>4051932.41</v>
      </c>
      <c r="M97" s="20">
        <f t="shared" si="11"/>
        <v>0.18137368350611902</v>
      </c>
      <c r="N97" s="75"/>
      <c r="O97" s="78"/>
      <c r="P97" s="81"/>
    </row>
    <row r="98" spans="1:16" x14ac:dyDescent="0.25">
      <c r="A98" s="55"/>
      <c r="B98" s="58"/>
      <c r="C98" s="61"/>
      <c r="D98" s="72"/>
      <c r="E98" s="64"/>
      <c r="F98" s="64"/>
      <c r="G98" s="67"/>
      <c r="H98" s="36"/>
      <c r="I98" s="58"/>
      <c r="J98" s="36"/>
      <c r="K98" s="8" t="s">
        <v>29</v>
      </c>
      <c r="L98" s="24">
        <v>3002983.52</v>
      </c>
      <c r="M98" s="20">
        <f t="shared" si="11"/>
        <v>0.1344203524190995</v>
      </c>
      <c r="N98" s="75"/>
      <c r="O98" s="78"/>
      <c r="P98" s="81"/>
    </row>
    <row r="99" spans="1:16" x14ac:dyDescent="0.25">
      <c r="A99" s="55"/>
      <c r="B99" s="58"/>
      <c r="C99" s="61"/>
      <c r="D99" s="72"/>
      <c r="E99" s="64"/>
      <c r="F99" s="64"/>
      <c r="G99" s="67"/>
      <c r="H99" s="36"/>
      <c r="I99" s="58"/>
      <c r="J99" s="36"/>
      <c r="K99" s="8" t="s">
        <v>30</v>
      </c>
      <c r="L99" s="24">
        <v>1998761.44</v>
      </c>
      <c r="M99" s="20">
        <f t="shared" si="11"/>
        <v>8.9469094777618621E-2</v>
      </c>
      <c r="N99" s="75"/>
      <c r="O99" s="78"/>
      <c r="P99" s="81"/>
    </row>
    <row r="100" spans="1:16" x14ac:dyDescent="0.25">
      <c r="A100" s="55"/>
      <c r="B100" s="58"/>
      <c r="C100" s="61"/>
      <c r="D100" s="72"/>
      <c r="E100" s="64"/>
      <c r="F100" s="64"/>
      <c r="G100" s="67"/>
      <c r="H100" s="36"/>
      <c r="I100" s="58"/>
      <c r="J100" s="36"/>
      <c r="K100" s="8" t="s">
        <v>31</v>
      </c>
      <c r="L100" s="24">
        <v>411336.01</v>
      </c>
      <c r="M100" s="20">
        <f t="shared" si="11"/>
        <v>1.8412332621414531E-2</v>
      </c>
      <c r="N100" s="75"/>
      <c r="O100" s="78"/>
      <c r="P100" s="81"/>
    </row>
    <row r="101" spans="1:16" ht="15.75" thickBot="1" x14ac:dyDescent="0.3">
      <c r="A101" s="56"/>
      <c r="B101" s="59"/>
      <c r="C101" s="62"/>
      <c r="D101" s="73"/>
      <c r="E101" s="65"/>
      <c r="F101" s="65"/>
      <c r="G101" s="68"/>
      <c r="H101" s="37"/>
      <c r="I101" s="59"/>
      <c r="J101" s="37"/>
      <c r="K101" s="11" t="s">
        <v>32</v>
      </c>
      <c r="L101" s="32">
        <v>56173.61</v>
      </c>
      <c r="M101" s="29">
        <f t="shared" si="11"/>
        <v>2.5144581722023746E-3</v>
      </c>
      <c r="N101" s="76"/>
      <c r="O101" s="79"/>
      <c r="P101" s="82"/>
    </row>
    <row r="102" spans="1:16" ht="15" customHeight="1" x14ac:dyDescent="0.25">
      <c r="A102" s="90" t="s">
        <v>17</v>
      </c>
      <c r="B102" s="71" t="s">
        <v>18</v>
      </c>
      <c r="C102" s="83" t="s">
        <v>19</v>
      </c>
      <c r="D102" s="49" t="s">
        <v>20</v>
      </c>
      <c r="E102" s="93">
        <v>33688447.850000001</v>
      </c>
      <c r="F102" s="93">
        <v>33683752.170000002</v>
      </c>
      <c r="G102" s="71" t="s">
        <v>21</v>
      </c>
      <c r="H102" s="96">
        <v>45108</v>
      </c>
      <c r="I102" s="71">
        <v>630</v>
      </c>
      <c r="J102" s="96">
        <f>H102+I102-1</f>
        <v>45737</v>
      </c>
      <c r="K102" s="5" t="s">
        <v>22</v>
      </c>
      <c r="L102" s="6">
        <v>1388060.33</v>
      </c>
      <c r="M102" s="7">
        <f>L102/$F$102</f>
        <v>4.1208601790992221E-2</v>
      </c>
      <c r="N102" s="38">
        <f>SUM(L102:L124)</f>
        <v>33683752.170000002</v>
      </c>
      <c r="O102" s="42">
        <f>N102/F102</f>
        <v>1</v>
      </c>
      <c r="P102" s="45">
        <f>F102-N102</f>
        <v>0</v>
      </c>
    </row>
    <row r="103" spans="1:16" x14ac:dyDescent="0.25">
      <c r="A103" s="91"/>
      <c r="B103" s="72"/>
      <c r="C103" s="84"/>
      <c r="D103" s="50"/>
      <c r="E103" s="94"/>
      <c r="F103" s="94"/>
      <c r="G103" s="72"/>
      <c r="H103" s="72"/>
      <c r="I103" s="72"/>
      <c r="J103" s="72"/>
      <c r="K103" s="8" t="s">
        <v>23</v>
      </c>
      <c r="L103" s="9">
        <v>1246083.83</v>
      </c>
      <c r="M103" s="10">
        <f t="shared" ref="M103:M124" si="12">L103/$F$102</f>
        <v>3.6993617092035504E-2</v>
      </c>
      <c r="N103" s="40"/>
      <c r="O103" s="43"/>
      <c r="P103" s="47"/>
    </row>
    <row r="104" spans="1:16" x14ac:dyDescent="0.25">
      <c r="A104" s="91"/>
      <c r="B104" s="72"/>
      <c r="C104" s="84"/>
      <c r="D104" s="50"/>
      <c r="E104" s="94"/>
      <c r="F104" s="94"/>
      <c r="G104" s="72"/>
      <c r="H104" s="72"/>
      <c r="I104" s="72"/>
      <c r="J104" s="72"/>
      <c r="K104" s="8" t="s">
        <v>24</v>
      </c>
      <c r="L104" s="9">
        <v>946543.75</v>
      </c>
      <c r="M104" s="10">
        <f t="shared" si="12"/>
        <v>2.8100899959803971E-2</v>
      </c>
      <c r="N104" s="40"/>
      <c r="O104" s="43"/>
      <c r="P104" s="47"/>
    </row>
    <row r="105" spans="1:16" x14ac:dyDescent="0.25">
      <c r="A105" s="91"/>
      <c r="B105" s="72"/>
      <c r="C105" s="84"/>
      <c r="D105" s="50"/>
      <c r="E105" s="94"/>
      <c r="F105" s="94"/>
      <c r="G105" s="72"/>
      <c r="H105" s="72"/>
      <c r="I105" s="72"/>
      <c r="J105" s="72"/>
      <c r="K105" s="8" t="s">
        <v>25</v>
      </c>
      <c r="L105" s="9">
        <v>1903974.44</v>
      </c>
      <c r="M105" s="10">
        <f t="shared" si="12"/>
        <v>5.6525010348928706E-2</v>
      </c>
      <c r="N105" s="40"/>
      <c r="O105" s="43"/>
      <c r="P105" s="47"/>
    </row>
    <row r="106" spans="1:16" x14ac:dyDescent="0.25">
      <c r="A106" s="91"/>
      <c r="B106" s="72"/>
      <c r="C106" s="84"/>
      <c r="D106" s="50"/>
      <c r="E106" s="94"/>
      <c r="F106" s="94"/>
      <c r="G106" s="72"/>
      <c r="H106" s="72"/>
      <c r="I106" s="72"/>
      <c r="J106" s="72"/>
      <c r="K106" s="8" t="s">
        <v>26</v>
      </c>
      <c r="L106" s="9">
        <v>2445362.87</v>
      </c>
      <c r="M106" s="10">
        <f t="shared" si="12"/>
        <v>7.2597698072898509E-2</v>
      </c>
      <c r="N106" s="40"/>
      <c r="O106" s="43"/>
      <c r="P106" s="47"/>
    </row>
    <row r="107" spans="1:16" x14ac:dyDescent="0.25">
      <c r="A107" s="91"/>
      <c r="B107" s="72"/>
      <c r="C107" s="84"/>
      <c r="D107" s="50"/>
      <c r="E107" s="94"/>
      <c r="F107" s="94"/>
      <c r="G107" s="72"/>
      <c r="H107" s="72"/>
      <c r="I107" s="72"/>
      <c r="J107" s="72"/>
      <c r="K107" s="8" t="s">
        <v>27</v>
      </c>
      <c r="L107" s="9">
        <v>1403493.69</v>
      </c>
      <c r="M107" s="10">
        <f t="shared" si="12"/>
        <v>4.1666785900711011E-2</v>
      </c>
      <c r="N107" s="40"/>
      <c r="O107" s="43"/>
      <c r="P107" s="47"/>
    </row>
    <row r="108" spans="1:16" x14ac:dyDescent="0.25">
      <c r="A108" s="91"/>
      <c r="B108" s="72"/>
      <c r="C108" s="84"/>
      <c r="D108" s="50"/>
      <c r="E108" s="94"/>
      <c r="F108" s="94"/>
      <c r="G108" s="72"/>
      <c r="H108" s="72"/>
      <c r="I108" s="72"/>
      <c r="J108" s="72"/>
      <c r="K108" s="8" t="s">
        <v>28</v>
      </c>
      <c r="L108" s="9">
        <v>946481.07</v>
      </c>
      <c r="M108" s="10">
        <f t="shared" si="12"/>
        <v>2.8099039121982708E-2</v>
      </c>
      <c r="N108" s="40"/>
      <c r="O108" s="43"/>
      <c r="P108" s="47"/>
    </row>
    <row r="109" spans="1:16" x14ac:dyDescent="0.25">
      <c r="A109" s="91"/>
      <c r="B109" s="72"/>
      <c r="C109" s="84"/>
      <c r="D109" s="50"/>
      <c r="E109" s="94"/>
      <c r="F109" s="94"/>
      <c r="G109" s="72"/>
      <c r="H109" s="72"/>
      <c r="I109" s="72"/>
      <c r="J109" s="72"/>
      <c r="K109" s="8" t="s">
        <v>29</v>
      </c>
      <c r="L109" s="9">
        <v>2150927.89</v>
      </c>
      <c r="M109" s="10">
        <f t="shared" si="12"/>
        <v>6.3856540659258748E-2</v>
      </c>
      <c r="N109" s="40"/>
      <c r="O109" s="43"/>
      <c r="P109" s="47"/>
    </row>
    <row r="110" spans="1:16" x14ac:dyDescent="0.25">
      <c r="A110" s="91"/>
      <c r="B110" s="72"/>
      <c r="C110" s="84"/>
      <c r="D110" s="50"/>
      <c r="E110" s="94"/>
      <c r="F110" s="94"/>
      <c r="G110" s="72"/>
      <c r="H110" s="72"/>
      <c r="I110" s="72"/>
      <c r="J110" s="72"/>
      <c r="K110" s="8" t="s">
        <v>30</v>
      </c>
      <c r="L110" s="9">
        <v>2733436.73</v>
      </c>
      <c r="M110" s="10">
        <f t="shared" si="12"/>
        <v>8.1150007166793617E-2</v>
      </c>
      <c r="N110" s="40"/>
      <c r="O110" s="43"/>
      <c r="P110" s="47"/>
    </row>
    <row r="111" spans="1:16" x14ac:dyDescent="0.25">
      <c r="A111" s="91"/>
      <c r="B111" s="72"/>
      <c r="C111" s="84"/>
      <c r="D111" s="50"/>
      <c r="E111" s="94"/>
      <c r="F111" s="94"/>
      <c r="G111" s="72"/>
      <c r="H111" s="72"/>
      <c r="I111" s="72"/>
      <c r="J111" s="72"/>
      <c r="K111" s="8" t="s">
        <v>31</v>
      </c>
      <c r="L111" s="9">
        <v>3000557.13</v>
      </c>
      <c r="M111" s="10">
        <f t="shared" si="12"/>
        <v>8.9080251952227796E-2</v>
      </c>
      <c r="N111" s="40"/>
      <c r="O111" s="43"/>
      <c r="P111" s="47"/>
    </row>
    <row r="112" spans="1:16" x14ac:dyDescent="0.25">
      <c r="A112" s="91"/>
      <c r="B112" s="72"/>
      <c r="C112" s="84"/>
      <c r="D112" s="50"/>
      <c r="E112" s="94"/>
      <c r="F112" s="94"/>
      <c r="G112" s="72"/>
      <c r="H112" s="72"/>
      <c r="I112" s="72"/>
      <c r="J112" s="72"/>
      <c r="K112" s="8" t="s">
        <v>32</v>
      </c>
      <c r="L112" s="9">
        <v>2998641.62</v>
      </c>
      <c r="M112" s="10">
        <f t="shared" si="12"/>
        <v>8.902338447528127E-2</v>
      </c>
      <c r="N112" s="40"/>
      <c r="O112" s="43"/>
      <c r="P112" s="47"/>
    </row>
    <row r="113" spans="1:16" x14ac:dyDescent="0.25">
      <c r="A113" s="91"/>
      <c r="B113" s="72"/>
      <c r="C113" s="84"/>
      <c r="D113" s="50"/>
      <c r="E113" s="94"/>
      <c r="F113" s="94"/>
      <c r="G113" s="72"/>
      <c r="H113" s="72"/>
      <c r="I113" s="72"/>
      <c r="J113" s="72"/>
      <c r="K113" s="8" t="s">
        <v>33</v>
      </c>
      <c r="L113" s="9">
        <v>1017884.92</v>
      </c>
      <c r="M113" s="10">
        <f t="shared" si="12"/>
        <v>3.0218869764353808E-2</v>
      </c>
      <c r="N113" s="40"/>
      <c r="O113" s="43"/>
      <c r="P113" s="47"/>
    </row>
    <row r="114" spans="1:16" x14ac:dyDescent="0.25">
      <c r="A114" s="91"/>
      <c r="B114" s="72"/>
      <c r="C114" s="84"/>
      <c r="D114" s="50"/>
      <c r="E114" s="94"/>
      <c r="F114" s="94"/>
      <c r="G114" s="72"/>
      <c r="H114" s="72"/>
      <c r="I114" s="72"/>
      <c r="J114" s="72"/>
      <c r="K114" s="8" t="s">
        <v>34</v>
      </c>
      <c r="L114" s="9">
        <v>1061265.49</v>
      </c>
      <c r="M114" s="10">
        <f t="shared" si="12"/>
        <v>3.1506747960970999E-2</v>
      </c>
      <c r="N114" s="40"/>
      <c r="O114" s="43"/>
      <c r="P114" s="47"/>
    </row>
    <row r="115" spans="1:16" x14ac:dyDescent="0.25">
      <c r="A115" s="91"/>
      <c r="B115" s="72"/>
      <c r="C115" s="84"/>
      <c r="D115" s="50"/>
      <c r="E115" s="94"/>
      <c r="F115" s="94"/>
      <c r="G115" s="72"/>
      <c r="H115" s="72"/>
      <c r="I115" s="72"/>
      <c r="J115" s="72"/>
      <c r="K115" s="8" t="s">
        <v>35</v>
      </c>
      <c r="L115" s="9">
        <v>1727863.98</v>
      </c>
      <c r="M115" s="10">
        <f t="shared" si="12"/>
        <v>5.1296659923145367E-2</v>
      </c>
      <c r="N115" s="40"/>
      <c r="O115" s="43"/>
      <c r="P115" s="47"/>
    </row>
    <row r="116" spans="1:16" x14ac:dyDescent="0.25">
      <c r="A116" s="91"/>
      <c r="B116" s="72"/>
      <c r="C116" s="84"/>
      <c r="D116" s="50"/>
      <c r="E116" s="94"/>
      <c r="F116" s="94"/>
      <c r="G116" s="72"/>
      <c r="H116" s="72"/>
      <c r="I116" s="72"/>
      <c r="J116" s="72"/>
      <c r="K116" s="8" t="s">
        <v>36</v>
      </c>
      <c r="L116" s="9">
        <v>1179271.55</v>
      </c>
      <c r="M116" s="10">
        <f t="shared" si="12"/>
        <v>3.5010100538926982E-2</v>
      </c>
      <c r="N116" s="40"/>
      <c r="O116" s="43"/>
      <c r="P116" s="47"/>
    </row>
    <row r="117" spans="1:16" x14ac:dyDescent="0.25">
      <c r="A117" s="91"/>
      <c r="B117" s="72"/>
      <c r="C117" s="84"/>
      <c r="D117" s="50"/>
      <c r="E117" s="94"/>
      <c r="F117" s="94"/>
      <c r="G117" s="72"/>
      <c r="H117" s="72"/>
      <c r="I117" s="72"/>
      <c r="J117" s="72"/>
      <c r="K117" s="8" t="s">
        <v>37</v>
      </c>
      <c r="L117" s="9">
        <v>1737261.24</v>
      </c>
      <c r="M117" s="10">
        <f t="shared" si="12"/>
        <v>5.1575644875670033E-2</v>
      </c>
      <c r="N117" s="40"/>
      <c r="O117" s="43"/>
      <c r="P117" s="47"/>
    </row>
    <row r="118" spans="1:16" x14ac:dyDescent="0.25">
      <c r="A118" s="91"/>
      <c r="B118" s="72"/>
      <c r="C118" s="84"/>
      <c r="D118" s="50"/>
      <c r="E118" s="94"/>
      <c r="F118" s="94"/>
      <c r="G118" s="72"/>
      <c r="H118" s="72"/>
      <c r="I118" s="72"/>
      <c r="J118" s="72"/>
      <c r="K118" s="8" t="s">
        <v>38</v>
      </c>
      <c r="L118" s="9">
        <v>2405533.9900000002</v>
      </c>
      <c r="M118" s="10">
        <f t="shared" si="12"/>
        <v>7.141526210795654E-2</v>
      </c>
      <c r="N118" s="40"/>
      <c r="O118" s="43"/>
      <c r="P118" s="47"/>
    </row>
    <row r="119" spans="1:16" x14ac:dyDescent="0.25">
      <c r="A119" s="91"/>
      <c r="B119" s="72"/>
      <c r="C119" s="84"/>
      <c r="D119" s="50"/>
      <c r="E119" s="94"/>
      <c r="F119" s="94"/>
      <c r="G119" s="72"/>
      <c r="H119" s="72"/>
      <c r="I119" s="72"/>
      <c r="J119" s="72"/>
      <c r="K119" s="8" t="s">
        <v>39</v>
      </c>
      <c r="L119" s="9">
        <v>1352335.67</v>
      </c>
      <c r="M119" s="10">
        <f t="shared" si="12"/>
        <v>4.0148011515309751E-2</v>
      </c>
      <c r="N119" s="40"/>
      <c r="O119" s="43"/>
      <c r="P119" s="47"/>
    </row>
    <row r="120" spans="1:16" x14ac:dyDescent="0.25">
      <c r="A120" s="91"/>
      <c r="B120" s="72"/>
      <c r="C120" s="84"/>
      <c r="D120" s="50"/>
      <c r="E120" s="94"/>
      <c r="F120" s="94"/>
      <c r="G120" s="72"/>
      <c r="H120" s="72"/>
      <c r="I120" s="72"/>
      <c r="J120" s="72"/>
      <c r="K120" s="8" t="s">
        <v>40</v>
      </c>
      <c r="L120" s="9">
        <v>421674.45</v>
      </c>
      <c r="M120" s="10">
        <f t="shared" si="12"/>
        <v>1.2518630581053821E-2</v>
      </c>
      <c r="N120" s="40"/>
      <c r="O120" s="43"/>
      <c r="P120" s="47"/>
    </row>
    <row r="121" spans="1:16" x14ac:dyDescent="0.25">
      <c r="A121" s="91"/>
      <c r="B121" s="72"/>
      <c r="C121" s="84"/>
      <c r="D121" s="50"/>
      <c r="E121" s="94"/>
      <c r="F121" s="94"/>
      <c r="G121" s="72"/>
      <c r="H121" s="72"/>
      <c r="I121" s="72"/>
      <c r="J121" s="72"/>
      <c r="K121" s="8" t="s">
        <v>41</v>
      </c>
      <c r="L121" s="9">
        <v>936165.66</v>
      </c>
      <c r="M121" s="10">
        <f t="shared" si="12"/>
        <v>2.7792796220421783E-2</v>
      </c>
      <c r="N121" s="40"/>
      <c r="O121" s="43"/>
      <c r="P121" s="47"/>
    </row>
    <row r="122" spans="1:16" x14ac:dyDescent="0.25">
      <c r="A122" s="91"/>
      <c r="B122" s="72"/>
      <c r="C122" s="84"/>
      <c r="D122" s="50"/>
      <c r="E122" s="94"/>
      <c r="F122" s="94"/>
      <c r="G122" s="72"/>
      <c r="H122" s="72"/>
      <c r="I122" s="72"/>
      <c r="J122" s="72"/>
      <c r="K122" s="8" t="s">
        <v>42</v>
      </c>
      <c r="L122" s="9">
        <v>275899.78999999998</v>
      </c>
      <c r="M122" s="10">
        <f t="shared" si="12"/>
        <v>8.1908864727287291E-3</v>
      </c>
      <c r="N122" s="40"/>
      <c r="O122" s="43"/>
      <c r="P122" s="47"/>
    </row>
    <row r="123" spans="1:16" x14ac:dyDescent="0.25">
      <c r="A123" s="91"/>
      <c r="B123" s="72"/>
      <c r="C123" s="84"/>
      <c r="D123" s="50"/>
      <c r="E123" s="94"/>
      <c r="F123" s="94"/>
      <c r="G123" s="72"/>
      <c r="H123" s="72"/>
      <c r="I123" s="72"/>
      <c r="J123" s="72"/>
      <c r="K123" s="8" t="s">
        <v>43</v>
      </c>
      <c r="L123" s="9">
        <v>75975.039999999994</v>
      </c>
      <c r="M123" s="10">
        <f t="shared" si="12"/>
        <v>2.2555396921506324E-3</v>
      </c>
      <c r="N123" s="40"/>
      <c r="O123" s="43"/>
      <c r="P123" s="47"/>
    </row>
    <row r="124" spans="1:16" ht="15.75" thickBot="1" x14ac:dyDescent="0.3">
      <c r="A124" s="92"/>
      <c r="B124" s="73"/>
      <c r="C124" s="85"/>
      <c r="D124" s="51"/>
      <c r="E124" s="95"/>
      <c r="F124" s="95"/>
      <c r="G124" s="73"/>
      <c r="H124" s="73"/>
      <c r="I124" s="73"/>
      <c r="J124" s="73"/>
      <c r="K124" s="11" t="s">
        <v>44</v>
      </c>
      <c r="L124" s="12">
        <v>329057.03999999998</v>
      </c>
      <c r="M124" s="13">
        <f t="shared" si="12"/>
        <v>9.7690138063974471E-3</v>
      </c>
      <c r="N124" s="41"/>
      <c r="O124" s="44"/>
      <c r="P124" s="48"/>
    </row>
    <row r="125" spans="1:16" ht="15" customHeight="1" x14ac:dyDescent="0.25">
      <c r="A125" s="54" t="s">
        <v>107</v>
      </c>
      <c r="B125" s="57" t="s">
        <v>108</v>
      </c>
      <c r="C125" s="60" t="s">
        <v>109</v>
      </c>
      <c r="D125" s="49" t="s">
        <v>110</v>
      </c>
      <c r="E125" s="63">
        <v>5197680.92</v>
      </c>
      <c r="F125" s="63">
        <v>5494801.1600000001</v>
      </c>
      <c r="G125" s="66" t="s">
        <v>111</v>
      </c>
      <c r="H125" s="35">
        <v>45632</v>
      </c>
      <c r="I125" s="57">
        <v>195</v>
      </c>
      <c r="J125" s="35">
        <f>H125+I125-1</f>
        <v>45826</v>
      </c>
      <c r="K125" s="5" t="s">
        <v>112</v>
      </c>
      <c r="L125" s="6">
        <v>370163.34</v>
      </c>
      <c r="M125" s="7">
        <f>L125/$E$125</f>
        <v>7.1217018839240337E-2</v>
      </c>
      <c r="N125" s="38">
        <f>SUM(L125:L132)</f>
        <v>5494801.1600000001</v>
      </c>
      <c r="O125" s="42">
        <f>N125/F125</f>
        <v>1</v>
      </c>
      <c r="P125" s="45">
        <f>F125-N125</f>
        <v>0</v>
      </c>
    </row>
    <row r="126" spans="1:16" x14ac:dyDescent="0.25">
      <c r="A126" s="55"/>
      <c r="B126" s="58"/>
      <c r="C126" s="61"/>
      <c r="D126" s="50"/>
      <c r="E126" s="64"/>
      <c r="F126" s="64"/>
      <c r="G126" s="67"/>
      <c r="H126" s="36"/>
      <c r="I126" s="58"/>
      <c r="J126" s="36"/>
      <c r="K126" s="8" t="s">
        <v>113</v>
      </c>
      <c r="L126" s="33">
        <v>177263</v>
      </c>
      <c r="M126" s="10">
        <f t="shared" ref="M126:M131" si="13">L126/$E$125</f>
        <v>3.4104248169200817E-2</v>
      </c>
      <c r="N126" s="39"/>
      <c r="O126" s="43"/>
      <c r="P126" s="46"/>
    </row>
    <row r="127" spans="1:16" ht="15" customHeight="1" x14ac:dyDescent="0.25">
      <c r="A127" s="55"/>
      <c r="B127" s="58"/>
      <c r="C127" s="61"/>
      <c r="D127" s="50"/>
      <c r="E127" s="64"/>
      <c r="F127" s="64"/>
      <c r="G127" s="67"/>
      <c r="H127" s="36"/>
      <c r="I127" s="58"/>
      <c r="J127" s="36"/>
      <c r="K127" s="8" t="s">
        <v>23</v>
      </c>
      <c r="L127" s="33">
        <v>715098.93</v>
      </c>
      <c r="M127" s="10">
        <f t="shared" si="13"/>
        <v>0.13758038267574149</v>
      </c>
      <c r="N127" s="39"/>
      <c r="O127" s="43"/>
      <c r="P127" s="46"/>
    </row>
    <row r="128" spans="1:16" x14ac:dyDescent="0.25">
      <c r="A128" s="55"/>
      <c r="B128" s="58"/>
      <c r="C128" s="61"/>
      <c r="D128" s="50"/>
      <c r="E128" s="64"/>
      <c r="F128" s="64"/>
      <c r="G128" s="67"/>
      <c r="H128" s="36"/>
      <c r="I128" s="58"/>
      <c r="J128" s="36"/>
      <c r="K128" s="8" t="s">
        <v>24</v>
      </c>
      <c r="L128" s="33">
        <v>641023.47</v>
      </c>
      <c r="M128" s="10">
        <f t="shared" si="13"/>
        <v>0.12332874600543967</v>
      </c>
      <c r="N128" s="40"/>
      <c r="O128" s="43"/>
      <c r="P128" s="47"/>
    </row>
    <row r="129" spans="1:16" x14ac:dyDescent="0.25">
      <c r="A129" s="55"/>
      <c r="B129" s="58"/>
      <c r="C129" s="61"/>
      <c r="D129" s="50"/>
      <c r="E129" s="64"/>
      <c r="F129" s="64"/>
      <c r="G129" s="67"/>
      <c r="H129" s="36"/>
      <c r="I129" s="58"/>
      <c r="J129" s="36"/>
      <c r="K129" s="8" t="s">
        <v>25</v>
      </c>
      <c r="L129" s="33">
        <v>810621.61</v>
      </c>
      <c r="M129" s="10">
        <f t="shared" si="13"/>
        <v>0.15595832496774351</v>
      </c>
      <c r="N129" s="40"/>
      <c r="O129" s="43"/>
      <c r="P129" s="47"/>
    </row>
    <row r="130" spans="1:16" ht="15" customHeight="1" x14ac:dyDescent="0.25">
      <c r="A130" s="55"/>
      <c r="B130" s="58"/>
      <c r="C130" s="61"/>
      <c r="D130" s="50"/>
      <c r="E130" s="64"/>
      <c r="F130" s="64"/>
      <c r="G130" s="67"/>
      <c r="H130" s="36"/>
      <c r="I130" s="58"/>
      <c r="J130" s="36"/>
      <c r="K130" s="8" t="s">
        <v>26</v>
      </c>
      <c r="L130" s="33">
        <v>1172587.44</v>
      </c>
      <c r="M130" s="10">
        <f t="shared" si="13"/>
        <v>0.22559819620477972</v>
      </c>
      <c r="N130" s="40"/>
      <c r="O130" s="43"/>
      <c r="P130" s="47"/>
    </row>
    <row r="131" spans="1:16" x14ac:dyDescent="0.25">
      <c r="A131" s="55"/>
      <c r="B131" s="58"/>
      <c r="C131" s="61"/>
      <c r="D131" s="50"/>
      <c r="E131" s="64"/>
      <c r="F131" s="64"/>
      <c r="G131" s="67"/>
      <c r="H131" s="36"/>
      <c r="I131" s="58"/>
      <c r="J131" s="36"/>
      <c r="K131" s="8" t="s">
        <v>56</v>
      </c>
      <c r="L131" s="33">
        <v>976966.91</v>
      </c>
      <c r="M131" s="10">
        <f t="shared" si="13"/>
        <v>0.18796207867257847</v>
      </c>
      <c r="N131" s="40"/>
      <c r="O131" s="43"/>
      <c r="P131" s="47"/>
    </row>
    <row r="132" spans="1:16" ht="15.75" thickBot="1" x14ac:dyDescent="0.3">
      <c r="A132" s="56"/>
      <c r="B132" s="59"/>
      <c r="C132" s="62"/>
      <c r="D132" s="51"/>
      <c r="E132" s="65"/>
      <c r="F132" s="65"/>
      <c r="G132" s="68"/>
      <c r="H132" s="37"/>
      <c r="I132" s="59"/>
      <c r="J132" s="37"/>
      <c r="K132" s="11" t="s">
        <v>29</v>
      </c>
      <c r="L132" s="34">
        <v>631076.46</v>
      </c>
      <c r="M132" s="13">
        <f>L132/F125</f>
        <v>0.11484973552709957</v>
      </c>
      <c r="N132" s="41"/>
      <c r="O132" s="44"/>
      <c r="P132" s="48"/>
    </row>
    <row r="133" spans="1:16" s="97" customFormat="1" ht="13.5" customHeight="1" x14ac:dyDescent="0.25">
      <c r="A133" s="54" t="s">
        <v>114</v>
      </c>
      <c r="B133" s="57" t="s">
        <v>115</v>
      </c>
      <c r="C133" s="60" t="s">
        <v>116</v>
      </c>
      <c r="D133" s="49" t="s">
        <v>117</v>
      </c>
      <c r="E133" s="63">
        <v>4795227.5199999996</v>
      </c>
      <c r="F133" s="63">
        <v>4870004</v>
      </c>
      <c r="G133" s="66" t="s">
        <v>91</v>
      </c>
      <c r="H133" s="35">
        <v>45658</v>
      </c>
      <c r="I133" s="57">
        <f>195+30</f>
        <v>225</v>
      </c>
      <c r="J133" s="35">
        <f>H133+I133-1</f>
        <v>45882</v>
      </c>
      <c r="K133" s="5" t="s">
        <v>22</v>
      </c>
      <c r="L133" s="116">
        <v>535146.28</v>
      </c>
      <c r="M133" s="7">
        <f>L133/$E$133</f>
        <v>0.11159976826292491</v>
      </c>
      <c r="N133" s="38">
        <f>SUM(L133:L140)</f>
        <v>4870004.0000000009</v>
      </c>
      <c r="O133" s="42">
        <f>N133/F133</f>
        <v>1.0000000000000002</v>
      </c>
      <c r="P133" s="45">
        <f>F133-N133</f>
        <v>0</v>
      </c>
    </row>
    <row r="134" spans="1:16" s="97" customFormat="1" ht="13.5" x14ac:dyDescent="0.25">
      <c r="A134" s="98"/>
      <c r="B134" s="99"/>
      <c r="C134" s="100"/>
      <c r="D134" s="50"/>
      <c r="E134" s="101"/>
      <c r="F134" s="101"/>
      <c r="G134" s="102"/>
      <c r="H134" s="103"/>
      <c r="I134" s="99"/>
      <c r="J134" s="103"/>
      <c r="K134" s="8" t="s">
        <v>23</v>
      </c>
      <c r="L134" s="33">
        <v>570137.54</v>
      </c>
      <c r="M134" s="10">
        <f t="shared" ref="M134:M137" si="14">L134/$E$133</f>
        <v>0.11889686936064299</v>
      </c>
      <c r="N134" s="104"/>
      <c r="O134" s="105"/>
      <c r="P134" s="106"/>
    </row>
    <row r="135" spans="1:16" s="97" customFormat="1" ht="13.5" x14ac:dyDescent="0.25">
      <c r="A135" s="98"/>
      <c r="B135" s="99"/>
      <c r="C135" s="100"/>
      <c r="D135" s="50"/>
      <c r="E135" s="101"/>
      <c r="F135" s="101"/>
      <c r="G135" s="102"/>
      <c r="H135" s="103"/>
      <c r="I135" s="99"/>
      <c r="J135" s="103"/>
      <c r="K135" s="8" t="s">
        <v>24</v>
      </c>
      <c r="L135" s="33">
        <v>724032.55</v>
      </c>
      <c r="M135" s="10">
        <f t="shared" si="14"/>
        <v>0.15099023914510737</v>
      </c>
      <c r="N135" s="104"/>
      <c r="O135" s="105"/>
      <c r="P135" s="106"/>
    </row>
    <row r="136" spans="1:16" s="97" customFormat="1" ht="13.5" x14ac:dyDescent="0.25">
      <c r="A136" s="98"/>
      <c r="B136" s="99"/>
      <c r="C136" s="100"/>
      <c r="D136" s="50"/>
      <c r="E136" s="101"/>
      <c r="F136" s="101"/>
      <c r="G136" s="102"/>
      <c r="H136" s="103"/>
      <c r="I136" s="99"/>
      <c r="J136" s="103"/>
      <c r="K136" s="8" t="s">
        <v>25</v>
      </c>
      <c r="L136" s="33">
        <v>697448.78</v>
      </c>
      <c r="M136" s="10">
        <f t="shared" si="14"/>
        <v>0.14544644171544963</v>
      </c>
      <c r="N136" s="104"/>
      <c r="O136" s="105"/>
      <c r="P136" s="106"/>
    </row>
    <row r="137" spans="1:16" s="97" customFormat="1" ht="13.5" x14ac:dyDescent="0.25">
      <c r="A137" s="55"/>
      <c r="B137" s="58"/>
      <c r="C137" s="61"/>
      <c r="D137" s="52" t="s">
        <v>118</v>
      </c>
      <c r="E137" s="64"/>
      <c r="F137" s="64"/>
      <c r="G137" s="67"/>
      <c r="H137" s="36"/>
      <c r="I137" s="58"/>
      <c r="J137" s="36"/>
      <c r="K137" s="8" t="s">
        <v>26</v>
      </c>
      <c r="L137" s="33">
        <v>863891.68</v>
      </c>
      <c r="M137" s="10">
        <f t="shared" si="14"/>
        <v>0.18015655699273267</v>
      </c>
      <c r="N137" s="39"/>
      <c r="O137" s="43"/>
      <c r="P137" s="46"/>
    </row>
    <row r="138" spans="1:16" s="97" customFormat="1" ht="13.5" x14ac:dyDescent="0.25">
      <c r="A138" s="55"/>
      <c r="B138" s="58"/>
      <c r="C138" s="61"/>
      <c r="D138" s="52"/>
      <c r="E138" s="64"/>
      <c r="F138" s="64"/>
      <c r="G138" s="67"/>
      <c r="H138" s="36"/>
      <c r="I138" s="58"/>
      <c r="J138" s="36"/>
      <c r="K138" s="8" t="s">
        <v>56</v>
      </c>
      <c r="L138" s="33">
        <v>846560.19</v>
      </c>
      <c r="M138" s="10">
        <f>L138/$F$133</f>
        <v>0.17383151841353722</v>
      </c>
      <c r="N138" s="40"/>
      <c r="O138" s="43"/>
      <c r="P138" s="47"/>
    </row>
    <row r="139" spans="1:16" s="97" customFormat="1" ht="13.5" x14ac:dyDescent="0.25">
      <c r="A139" s="107"/>
      <c r="B139" s="108"/>
      <c r="C139" s="109"/>
      <c r="D139" s="52"/>
      <c r="E139" s="110"/>
      <c r="F139" s="110"/>
      <c r="G139" s="111"/>
      <c r="H139" s="112"/>
      <c r="I139" s="108"/>
      <c r="J139" s="112"/>
      <c r="K139" s="8" t="s">
        <v>29</v>
      </c>
      <c r="L139" s="33">
        <v>549082.31999999995</v>
      </c>
      <c r="M139" s="10">
        <f>L139/$F$133</f>
        <v>0.11274781704491411</v>
      </c>
      <c r="N139" s="113"/>
      <c r="O139" s="114"/>
      <c r="P139" s="115"/>
    </row>
    <row r="140" spans="1:16" s="1" customFormat="1" ht="14.25" thickBot="1" x14ac:dyDescent="0.3">
      <c r="A140" s="56"/>
      <c r="B140" s="59"/>
      <c r="C140" s="62"/>
      <c r="D140" s="53"/>
      <c r="E140" s="65"/>
      <c r="F140" s="65"/>
      <c r="G140" s="68"/>
      <c r="H140" s="37"/>
      <c r="I140" s="59"/>
      <c r="J140" s="37"/>
      <c r="K140" s="11" t="s">
        <v>30</v>
      </c>
      <c r="L140" s="34">
        <v>83704.66</v>
      </c>
      <c r="M140" s="13">
        <f>L140/$F$133</f>
        <v>1.7187801077781457E-2</v>
      </c>
      <c r="N140" s="41"/>
      <c r="O140" s="44"/>
      <c r="P140" s="48"/>
    </row>
  </sheetData>
  <mergeCells count="198">
    <mergeCell ref="J133:J140"/>
    <mergeCell ref="N133:N140"/>
    <mergeCell ref="O133:O140"/>
    <mergeCell ref="P133:P140"/>
    <mergeCell ref="D133:D136"/>
    <mergeCell ref="D137:D140"/>
    <mergeCell ref="D125:D132"/>
    <mergeCell ref="A133:A140"/>
    <mergeCell ref="B133:B140"/>
    <mergeCell ref="C133:C140"/>
    <mergeCell ref="E133:E140"/>
    <mergeCell ref="F133:F140"/>
    <mergeCell ref="G133:G140"/>
    <mergeCell ref="H133:H140"/>
    <mergeCell ref="I133:I140"/>
    <mergeCell ref="E19:E25"/>
    <mergeCell ref="N1:O1"/>
    <mergeCell ref="A102:A124"/>
    <mergeCell ref="B102:B124"/>
    <mergeCell ref="C102:C124"/>
    <mergeCell ref="E102:E124"/>
    <mergeCell ref="F102:F124"/>
    <mergeCell ref="G102:G124"/>
    <mergeCell ref="H102:H124"/>
    <mergeCell ref="I102:I124"/>
    <mergeCell ref="J102:J124"/>
    <mergeCell ref="N102:N124"/>
    <mergeCell ref="O102:O124"/>
    <mergeCell ref="D19:D25"/>
    <mergeCell ref="C19:C25"/>
    <mergeCell ref="B19:B25"/>
    <mergeCell ref="J12:J18"/>
    <mergeCell ref="I12:I18"/>
    <mergeCell ref="H12:H18"/>
    <mergeCell ref="G12:G18"/>
    <mergeCell ref="F12:F18"/>
    <mergeCell ref="E12:E18"/>
    <mergeCell ref="A19:A25"/>
    <mergeCell ref="A8:A11"/>
    <mergeCell ref="B8:B11"/>
    <mergeCell ref="C8:C11"/>
    <mergeCell ref="D8:D11"/>
    <mergeCell ref="E8:E11"/>
    <mergeCell ref="O8:O11"/>
    <mergeCell ref="P8:P11"/>
    <mergeCell ref="N12:N18"/>
    <mergeCell ref="O12:O18"/>
    <mergeCell ref="P12:P18"/>
    <mergeCell ref="F8:F11"/>
    <mergeCell ref="G8:G11"/>
    <mergeCell ref="H8:H11"/>
    <mergeCell ref="I8:I11"/>
    <mergeCell ref="J8:J11"/>
    <mergeCell ref="N8:N11"/>
    <mergeCell ref="D12:D18"/>
    <mergeCell ref="C12:C18"/>
    <mergeCell ref="B12:B18"/>
    <mergeCell ref="A12:A18"/>
    <mergeCell ref="P26:P35"/>
    <mergeCell ref="J26:J35"/>
    <mergeCell ref="I26:I35"/>
    <mergeCell ref="H26:H35"/>
    <mergeCell ref="P19:P25"/>
    <mergeCell ref="J19:J25"/>
    <mergeCell ref="I19:I25"/>
    <mergeCell ref="H19:H25"/>
    <mergeCell ref="P102:P124"/>
    <mergeCell ref="N19:N25"/>
    <mergeCell ref="O19:O25"/>
    <mergeCell ref="G36:G42"/>
    <mergeCell ref="F36:F42"/>
    <mergeCell ref="E36:E42"/>
    <mergeCell ref="G19:G25"/>
    <mergeCell ref="F19:F25"/>
    <mergeCell ref="A26:A35"/>
    <mergeCell ref="N36:N42"/>
    <mergeCell ref="O36:O42"/>
    <mergeCell ref="P36:P42"/>
    <mergeCell ref="J36:J42"/>
    <mergeCell ref="I36:I42"/>
    <mergeCell ref="H36:H42"/>
    <mergeCell ref="G26:G35"/>
    <mergeCell ref="F26:F35"/>
    <mergeCell ref="E26:E35"/>
    <mergeCell ref="D26:D35"/>
    <mergeCell ref="C26:C35"/>
    <mergeCell ref="B26:B35"/>
    <mergeCell ref="A36:A42"/>
    <mergeCell ref="D36:D42"/>
    <mergeCell ref="C36:C42"/>
    <mergeCell ref="B36:B42"/>
    <mergeCell ref="N26:N35"/>
    <mergeCell ref="O26:O35"/>
    <mergeCell ref="P51:P58"/>
    <mergeCell ref="J51:J58"/>
    <mergeCell ref="I51:I58"/>
    <mergeCell ref="H51:H58"/>
    <mergeCell ref="G51:G58"/>
    <mergeCell ref="F51:F58"/>
    <mergeCell ref="E51:E58"/>
    <mergeCell ref="G43:G50"/>
    <mergeCell ref="F43:F50"/>
    <mergeCell ref="E43:E50"/>
    <mergeCell ref="N43:N50"/>
    <mergeCell ref="O43:O50"/>
    <mergeCell ref="P43:P50"/>
    <mergeCell ref="J43:J50"/>
    <mergeCell ref="I43:I50"/>
    <mergeCell ref="H43:H50"/>
    <mergeCell ref="C59:C69"/>
    <mergeCell ref="B59:B69"/>
    <mergeCell ref="A59:A69"/>
    <mergeCell ref="N70:N78"/>
    <mergeCell ref="O70:O78"/>
    <mergeCell ref="F59:F69"/>
    <mergeCell ref="A43:A50"/>
    <mergeCell ref="N51:N58"/>
    <mergeCell ref="O51:O58"/>
    <mergeCell ref="D43:D50"/>
    <mergeCell ref="C43:C50"/>
    <mergeCell ref="B43:B50"/>
    <mergeCell ref="D51:D58"/>
    <mergeCell ref="C51:C58"/>
    <mergeCell ref="B51:B58"/>
    <mergeCell ref="A51:A58"/>
    <mergeCell ref="P59:P69"/>
    <mergeCell ref="J59:J69"/>
    <mergeCell ref="I59:I69"/>
    <mergeCell ref="H59:H69"/>
    <mergeCell ref="G59:G69"/>
    <mergeCell ref="N59:N69"/>
    <mergeCell ref="O59:O69"/>
    <mergeCell ref="E59:E69"/>
    <mergeCell ref="D59:D69"/>
    <mergeCell ref="B79:B84"/>
    <mergeCell ref="A70:A78"/>
    <mergeCell ref="N79:N84"/>
    <mergeCell ref="O79:O84"/>
    <mergeCell ref="P79:P84"/>
    <mergeCell ref="J79:J84"/>
    <mergeCell ref="I79:I84"/>
    <mergeCell ref="H79:H84"/>
    <mergeCell ref="G70:G78"/>
    <mergeCell ref="F70:F78"/>
    <mergeCell ref="E70:E78"/>
    <mergeCell ref="D70:D78"/>
    <mergeCell ref="C70:C78"/>
    <mergeCell ref="B70:B78"/>
    <mergeCell ref="P70:P78"/>
    <mergeCell ref="J70:J78"/>
    <mergeCell ref="I70:I78"/>
    <mergeCell ref="H70:H78"/>
    <mergeCell ref="H85:H90"/>
    <mergeCell ref="G85:G90"/>
    <mergeCell ref="F85:F90"/>
    <mergeCell ref="E85:E90"/>
    <mergeCell ref="G79:G84"/>
    <mergeCell ref="F79:F84"/>
    <mergeCell ref="E79:E84"/>
    <mergeCell ref="D79:D84"/>
    <mergeCell ref="C79:C84"/>
    <mergeCell ref="A2:P6"/>
    <mergeCell ref="F91:F101"/>
    <mergeCell ref="E91:E101"/>
    <mergeCell ref="D91:D101"/>
    <mergeCell ref="C91:C101"/>
    <mergeCell ref="B91:B101"/>
    <mergeCell ref="A91:A101"/>
    <mergeCell ref="N91:N101"/>
    <mergeCell ref="O91:O101"/>
    <mergeCell ref="P91:P101"/>
    <mergeCell ref="D85:D90"/>
    <mergeCell ref="C85:C90"/>
    <mergeCell ref="B85:B90"/>
    <mergeCell ref="A85:A90"/>
    <mergeCell ref="J91:J101"/>
    <mergeCell ref="I91:I101"/>
    <mergeCell ref="H91:H101"/>
    <mergeCell ref="G91:G101"/>
    <mergeCell ref="A79:A84"/>
    <mergeCell ref="N85:N90"/>
    <mergeCell ref="O85:O90"/>
    <mergeCell ref="P85:P90"/>
    <mergeCell ref="J85:J90"/>
    <mergeCell ref="I85:I90"/>
    <mergeCell ref="J125:J132"/>
    <mergeCell ref="N125:N132"/>
    <mergeCell ref="O125:O132"/>
    <mergeCell ref="P125:P132"/>
    <mergeCell ref="D102:D124"/>
    <mergeCell ref="A125:A132"/>
    <mergeCell ref="B125:B132"/>
    <mergeCell ref="C125:C132"/>
    <mergeCell ref="E125:E132"/>
    <mergeCell ref="F125:F132"/>
    <mergeCell ref="G125:G132"/>
    <mergeCell ref="H125:H132"/>
    <mergeCell ref="I125:I13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2025-05-30T11:02:24Z</dcterms:created>
  <dcterms:modified xsi:type="dcterms:W3CDTF">2025-09-17T16:00:54Z</dcterms:modified>
</cp:coreProperties>
</file>