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"/>
    </mc:Choice>
  </mc:AlternateContent>
  <xr:revisionPtr revIDLastSave="0" documentId="13_ncr:1_{D2835C3B-9087-462E-B3A8-737AD52A5D7D}" xr6:coauthVersionLast="47" xr6:coauthVersionMax="47" xr10:uidLastSave="{00000000-0000-0000-0000-000000000000}"/>
  <bookViews>
    <workbookView xWindow="-25320" yWindow="-975" windowWidth="25440" windowHeight="15990" xr2:uid="{6F86EB29-9847-4832-BA74-44D4C4D800B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M36" i="1"/>
  <c r="M35" i="1"/>
  <c r="M34" i="1"/>
  <c r="M33" i="1"/>
  <c r="M32" i="1"/>
  <c r="N31" i="1"/>
  <c r="P31" i="1" s="1"/>
  <c r="M31" i="1"/>
  <c r="J31" i="1"/>
  <c r="M22" i="1"/>
  <c r="O31" i="1" l="1"/>
  <c r="N8" i="1"/>
  <c r="M21" i="1"/>
  <c r="M25" i="1"/>
  <c r="M26" i="1"/>
  <c r="M27" i="1"/>
  <c r="M28" i="1"/>
  <c r="M29" i="1"/>
  <c r="M30" i="1"/>
  <c r="N24" i="1"/>
  <c r="O24" i="1" s="1"/>
  <c r="M24" i="1"/>
  <c r="J24" i="1"/>
  <c r="P24" i="1" l="1"/>
  <c r="M20" i="1"/>
  <c r="M19" i="1"/>
  <c r="I8" i="1" l="1"/>
  <c r="M18" i="1"/>
  <c r="M23" i="1"/>
  <c r="M17" i="1"/>
  <c r="M16" i="1"/>
  <c r="M8" i="1"/>
  <c r="M9" i="1"/>
  <c r="M10" i="1"/>
  <c r="M11" i="1"/>
  <c r="M12" i="1"/>
  <c r="M13" i="1"/>
  <c r="M14" i="1"/>
  <c r="M15" i="1"/>
  <c r="P8" i="1" l="1"/>
  <c r="O8" i="1"/>
  <c r="J8" i="1" l="1"/>
</calcChain>
</file>

<file path=xl/sharedStrings.xml><?xml version="1.0" encoding="utf-8"?>
<sst xmlns="http://schemas.openxmlformats.org/spreadsheetml/2006/main" count="63" uniqueCount="53">
  <si>
    <t>Contrato</t>
  </si>
  <si>
    <t>Ordem de Serviço</t>
  </si>
  <si>
    <t>Comarca</t>
  </si>
  <si>
    <t>Objeto</t>
  </si>
  <si>
    <t>Valor contratado</t>
  </si>
  <si>
    <t>Prazo de execução</t>
  </si>
  <si>
    <t>1ª Medição</t>
  </si>
  <si>
    <t>2ª Medição</t>
  </si>
  <si>
    <t>3ª Medição</t>
  </si>
  <si>
    <t>4ª Medição</t>
  </si>
  <si>
    <t>5ª Medição</t>
  </si>
  <si>
    <t>Total Executado</t>
  </si>
  <si>
    <t>% Acumu.</t>
  </si>
  <si>
    <t>Saldo Contratual</t>
  </si>
  <si>
    <t>% Executado</t>
  </si>
  <si>
    <t>06/2023-EM</t>
  </si>
  <si>
    <t>190/2024-DEA</t>
  </si>
  <si>
    <t>Ilhéus</t>
  </si>
  <si>
    <t>Construção do novo Fórum da Comarca de Ilhéus</t>
  </si>
  <si>
    <t>CSG ENGENHARIA LTDA - CNPJ 01.027.728/0001-70</t>
  </si>
  <si>
    <t>Nº da Medição</t>
  </si>
  <si>
    <t xml:space="preserve">Valor da Medição </t>
  </si>
  <si>
    <t>7ª Medição</t>
  </si>
  <si>
    <t>8ª Medição</t>
  </si>
  <si>
    <t>4ª Medição A</t>
  </si>
  <si>
    <t>4ª Medição B</t>
  </si>
  <si>
    <t>Empresa Contratada</t>
  </si>
  <si>
    <t>Data de Início da obra</t>
  </si>
  <si>
    <t>Data prevista para conclusão da obra</t>
  </si>
  <si>
    <t>DATA DE ATUALIZAÇÃO:</t>
  </si>
  <si>
    <t>QUADRO DE ACOMPANHAMENTO DE OBRAS DE CONSTRUÇÃO/REFORMA EM EXECUÇÃO</t>
  </si>
  <si>
    <t>6ª Medição</t>
  </si>
  <si>
    <t>Valor do contrato atualizado (Aditamento contrarual/Apostilamento)</t>
  </si>
  <si>
    <t>APOSTILA 01/2025</t>
  </si>
  <si>
    <t>10ª Medição</t>
  </si>
  <si>
    <t>9ª Medição</t>
  </si>
  <si>
    <t>11ª Medição</t>
  </si>
  <si>
    <t>12ª Medição</t>
  </si>
  <si>
    <t>67/2025</t>
  </si>
  <si>
    <t>215/2025-DEA</t>
  </si>
  <si>
    <t xml:space="preserve">Obra de readequação e revitalização dos sanitários do Fórum Ruy Barbosa, situado à Praça D. Pedro II, s/n, Nazaré, Salvador/BA </t>
  </si>
  <si>
    <t>EJOS CONTRUÇÕES E INTALAÇÕES EIRELI - CNPJ 21.649.171/0001-16</t>
  </si>
  <si>
    <t>Capital</t>
  </si>
  <si>
    <t>13ª Medição</t>
  </si>
  <si>
    <t>14ª Medição</t>
  </si>
  <si>
    <t>093/2025</t>
  </si>
  <si>
    <t>São Felipe</t>
  </si>
  <si>
    <t>Construção do novo Fórum da Comarca de São Felipe</t>
  </si>
  <si>
    <t>CS CONSTRUÇÕES E EMPREENDIMENTOS LTDA - CNPJ 33.833.880/0001-36</t>
  </si>
  <si>
    <t>295/2025-DEA</t>
  </si>
  <si>
    <t>5ª Medição A</t>
  </si>
  <si>
    <t>5ª Medição B</t>
  </si>
  <si>
    <t>2ª Medição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</si>
</sst>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10" fontId="3" fillId="0" borderId="1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1" applyFont="1"/>
    <xf numFmtId="0" fontId="4" fillId="0" borderId="3" xfId="0" applyFont="1" applyBorder="1" applyAlignment="1">
      <alignment horizontal="center" vertical="center"/>
    </xf>
    <xf numFmtId="44" fontId="3" fillId="0" borderId="3" xfId="1" applyFont="1" applyBorder="1" applyAlignment="1">
      <alignment vertical="center"/>
    </xf>
    <xf numFmtId="10" fontId="3" fillId="0" borderId="3" xfId="2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0" fontId="3" fillId="0" borderId="8" xfId="2" applyNumberFormat="1" applyFont="1" applyBorder="1" applyAlignment="1">
      <alignment vertical="center"/>
    </xf>
    <xf numFmtId="44" fontId="3" fillId="0" borderId="1" xfId="1" applyFont="1" applyBorder="1"/>
    <xf numFmtId="44" fontId="3" fillId="0" borderId="8" xfId="1" applyFont="1" applyBorder="1"/>
    <xf numFmtId="44" fontId="5" fillId="0" borderId="0" xfId="1" applyFont="1" applyAlignment="1"/>
    <xf numFmtId="14" fontId="5" fillId="0" borderId="0" xfId="0" applyNumberFormat="1" applyFont="1" applyAlignment="1">
      <alignment horizontal="right"/>
    </xf>
    <xf numFmtId="44" fontId="3" fillId="0" borderId="8" xfId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2" fillId="2" borderId="13" xfId="1" applyFont="1" applyFill="1" applyBorder="1" applyAlignment="1">
      <alignment horizontal="center" vertical="center" wrapText="1"/>
    </xf>
    <xf numFmtId="44" fontId="7" fillId="2" borderId="13" xfId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0" borderId="0" xfId="0" applyFont="1"/>
    <xf numFmtId="44" fontId="3" fillId="0" borderId="0" xfId="1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4" fontId="4" fillId="0" borderId="16" xfId="1" applyFont="1" applyFill="1" applyBorder="1" applyAlignment="1">
      <alignment horizontal="center" vertical="center"/>
    </xf>
    <xf numFmtId="44" fontId="4" fillId="0" borderId="17" xfId="1" applyFont="1" applyFill="1" applyBorder="1" applyAlignment="1">
      <alignment horizontal="center" vertical="center"/>
    </xf>
    <xf numFmtId="44" fontId="4" fillId="0" borderId="18" xfId="1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10" fontId="3" fillId="0" borderId="3" xfId="2" applyNumberFormat="1" applyFont="1" applyBorder="1" applyAlignment="1">
      <alignment horizontal="center" vertical="center"/>
    </xf>
    <xf numFmtId="10" fontId="3" fillId="0" borderId="10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4" fillId="0" borderId="16" xfId="1" applyFont="1" applyFill="1" applyBorder="1" applyAlignment="1">
      <alignment horizontal="center" vertical="center" wrapText="1"/>
    </xf>
    <xf numFmtId="44" fontId="4" fillId="0" borderId="17" xfId="1" applyFont="1" applyFill="1" applyBorder="1" applyAlignment="1">
      <alignment horizontal="center" vertical="center" wrapText="1"/>
    </xf>
    <xf numFmtId="44" fontId="4" fillId="0" borderId="18" xfId="1" applyFont="1" applyFill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44" fontId="5" fillId="0" borderId="0" xfId="1" applyFont="1" applyAlignment="1">
      <alignment horizontal="right"/>
    </xf>
    <xf numFmtId="1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86784</xdr:rowOff>
    </xdr:from>
    <xdr:to>
      <xdr:col>1</xdr:col>
      <xdr:colOff>78619</xdr:colOff>
      <xdr:row>5</xdr:row>
      <xdr:rowOff>135770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71C84AB-D712-4F92-8678-46C3E28F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86784"/>
          <a:ext cx="734785" cy="91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923925</xdr:colOff>
      <xdr:row>2</xdr:row>
      <xdr:rowOff>57150</xdr:rowOff>
    </xdr:from>
    <xdr:to>
      <xdr:col>15</xdr:col>
      <xdr:colOff>1050925</xdr:colOff>
      <xdr:row>4</xdr:row>
      <xdr:rowOff>159385</xdr:rowOff>
    </xdr:to>
    <xdr:pic>
      <xdr:nvPicPr>
        <xdr:cNvPr id="3" name="Imagem 2" descr="COOBA (1)">
          <a:extLst>
            <a:ext uri="{FF2B5EF4-FFF2-40B4-BE49-F238E27FC236}">
              <a16:creationId xmlns:a16="http://schemas.microsoft.com/office/drawing/2014/main" id="{0BCBAB2B-5BB3-55F6-0AE7-91096F03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677900" y="400050"/>
          <a:ext cx="1860550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6AB4-BDAE-4079-B8BE-D7B7F08A6F54}">
  <dimension ref="A1:P37"/>
  <sheetViews>
    <sheetView tabSelected="1" zoomScale="90" zoomScaleNormal="90" workbookViewId="0">
      <selection activeCell="A2" sqref="A2:P6"/>
    </sheetView>
  </sheetViews>
  <sheetFormatPr defaultRowHeight="13.5" x14ac:dyDescent="0.25"/>
  <cols>
    <col min="1" max="1" width="10.42578125" style="6" bestFit="1" customWidth="1"/>
    <col min="2" max="2" width="12.28515625" style="6" bestFit="1" customWidth="1"/>
    <col min="3" max="3" width="10" style="23" bestFit="1" customWidth="1"/>
    <col min="4" max="4" width="27.85546875" style="6" customWidth="1"/>
    <col min="5" max="6" width="15.85546875" style="7" bestFit="1" customWidth="1"/>
    <col min="7" max="7" width="32.7109375" style="6" customWidth="1"/>
    <col min="8" max="8" width="10.140625" style="6" bestFit="1" customWidth="1"/>
    <col min="9" max="9" width="9.140625" style="6"/>
    <col min="10" max="10" width="10.140625" style="6" bestFit="1" customWidth="1"/>
    <col min="11" max="11" width="11.5703125" style="6" bestFit="1" customWidth="1"/>
    <col min="12" max="12" width="15.85546875" style="7" bestFit="1" customWidth="1"/>
    <col min="13" max="13" width="9.42578125" style="6" bestFit="1" customWidth="1"/>
    <col min="14" max="14" width="16.85546875" style="6" bestFit="1" customWidth="1"/>
    <col min="15" max="15" width="9.140625" style="6"/>
    <col min="16" max="16" width="15.85546875" style="6" bestFit="1" customWidth="1"/>
    <col min="17" max="16384" width="9.140625" style="6"/>
  </cols>
  <sheetData>
    <row r="1" spans="1:16" ht="15" customHeight="1" x14ac:dyDescent="0.25">
      <c r="M1" s="15"/>
      <c r="N1" s="58" t="s">
        <v>29</v>
      </c>
      <c r="O1" s="58"/>
      <c r="P1" s="16">
        <v>46003</v>
      </c>
    </row>
    <row r="2" spans="1:16" ht="13.5" customHeight="1" x14ac:dyDescent="0.25">
      <c r="A2" s="65" t="s">
        <v>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3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3.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ht="13.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ht="14.25" customHeight="1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s="1" customFormat="1" ht="67.5" customHeight="1" thickBot="1" x14ac:dyDescent="0.3">
      <c r="A7" s="18" t="s">
        <v>0</v>
      </c>
      <c r="B7" s="19" t="s">
        <v>1</v>
      </c>
      <c r="C7" s="19" t="s">
        <v>2</v>
      </c>
      <c r="D7" s="19" t="s">
        <v>3</v>
      </c>
      <c r="E7" s="20" t="s">
        <v>4</v>
      </c>
      <c r="F7" s="21" t="s">
        <v>32</v>
      </c>
      <c r="G7" s="19" t="s">
        <v>26</v>
      </c>
      <c r="H7" s="19" t="s">
        <v>27</v>
      </c>
      <c r="I7" s="19" t="s">
        <v>5</v>
      </c>
      <c r="J7" s="19" t="s">
        <v>28</v>
      </c>
      <c r="K7" s="19" t="s">
        <v>20</v>
      </c>
      <c r="L7" s="20" t="s">
        <v>21</v>
      </c>
      <c r="M7" s="19" t="s">
        <v>14</v>
      </c>
      <c r="N7" s="19" t="s">
        <v>11</v>
      </c>
      <c r="O7" s="19" t="s">
        <v>12</v>
      </c>
      <c r="P7" s="22" t="s">
        <v>13</v>
      </c>
    </row>
    <row r="8" spans="1:16" s="5" customFormat="1" x14ac:dyDescent="0.25">
      <c r="A8" s="73" t="s">
        <v>15</v>
      </c>
      <c r="B8" s="62" t="s">
        <v>16</v>
      </c>
      <c r="C8" s="76" t="s">
        <v>17</v>
      </c>
      <c r="D8" s="70" t="s">
        <v>18</v>
      </c>
      <c r="E8" s="67">
        <v>54061661.560000002</v>
      </c>
      <c r="F8" s="67">
        <v>60204718.549999997</v>
      </c>
      <c r="G8" s="70" t="s">
        <v>19</v>
      </c>
      <c r="H8" s="59">
        <v>45540</v>
      </c>
      <c r="I8" s="62">
        <f>420+30</f>
        <v>450</v>
      </c>
      <c r="J8" s="59">
        <f>H8+I8-1</f>
        <v>45989</v>
      </c>
      <c r="K8" s="8" t="s">
        <v>6</v>
      </c>
      <c r="L8" s="9">
        <v>3208221.15</v>
      </c>
      <c r="M8" s="10">
        <f t="shared" ref="M8:M15" si="0">L8/$F$8</f>
        <v>5.3288533312145184E-2</v>
      </c>
      <c r="N8" s="40">
        <f>SUM(L8:L23)</f>
        <v>51301910.139999993</v>
      </c>
      <c r="O8" s="44">
        <f>N8/F8</f>
        <v>0.85212440778032661</v>
      </c>
      <c r="P8" s="48">
        <f>F8-N8</f>
        <v>8902808.4100000039</v>
      </c>
    </row>
    <row r="9" spans="1:16" s="5" customFormat="1" x14ac:dyDescent="0.25">
      <c r="A9" s="74"/>
      <c r="B9" s="60"/>
      <c r="C9" s="77"/>
      <c r="D9" s="71"/>
      <c r="E9" s="68"/>
      <c r="F9" s="68"/>
      <c r="G9" s="71"/>
      <c r="H9" s="60"/>
      <c r="I9" s="60"/>
      <c r="J9" s="60"/>
      <c r="K9" s="2" t="s">
        <v>7</v>
      </c>
      <c r="L9" s="3">
        <v>1514728.94</v>
      </c>
      <c r="M9" s="4">
        <f t="shared" si="0"/>
        <v>2.5159638255629717E-2</v>
      </c>
      <c r="N9" s="63"/>
      <c r="O9" s="46"/>
      <c r="P9" s="50"/>
    </row>
    <row r="10" spans="1:16" s="5" customFormat="1" x14ac:dyDescent="0.25">
      <c r="A10" s="74"/>
      <c r="B10" s="60"/>
      <c r="C10" s="77"/>
      <c r="D10" s="71"/>
      <c r="E10" s="68"/>
      <c r="F10" s="68"/>
      <c r="G10" s="71"/>
      <c r="H10" s="60"/>
      <c r="I10" s="60"/>
      <c r="J10" s="60"/>
      <c r="K10" s="2" t="s">
        <v>8</v>
      </c>
      <c r="L10" s="3">
        <v>1515517.23</v>
      </c>
      <c r="M10" s="4">
        <f t="shared" si="0"/>
        <v>2.5172731747618145E-2</v>
      </c>
      <c r="N10" s="63"/>
      <c r="O10" s="46"/>
      <c r="P10" s="50"/>
    </row>
    <row r="11" spans="1:16" s="5" customFormat="1" x14ac:dyDescent="0.25">
      <c r="A11" s="74"/>
      <c r="B11" s="60"/>
      <c r="C11" s="77"/>
      <c r="D11" s="71"/>
      <c r="E11" s="68"/>
      <c r="F11" s="68"/>
      <c r="G11" s="71"/>
      <c r="H11" s="60"/>
      <c r="I11" s="60"/>
      <c r="J11" s="60"/>
      <c r="K11" s="2" t="s">
        <v>24</v>
      </c>
      <c r="L11" s="3">
        <v>1673609.88</v>
      </c>
      <c r="M11" s="4">
        <f t="shared" si="0"/>
        <v>2.7798649679095625E-2</v>
      </c>
      <c r="N11" s="63"/>
      <c r="O11" s="46"/>
      <c r="P11" s="50"/>
    </row>
    <row r="12" spans="1:16" s="5" customFormat="1" x14ac:dyDescent="0.25">
      <c r="A12" s="74"/>
      <c r="B12" s="60"/>
      <c r="C12" s="77"/>
      <c r="D12" s="71"/>
      <c r="E12" s="68"/>
      <c r="F12" s="68"/>
      <c r="G12" s="71"/>
      <c r="H12" s="60"/>
      <c r="I12" s="60"/>
      <c r="J12" s="60"/>
      <c r="K12" s="2" t="s">
        <v>25</v>
      </c>
      <c r="L12" s="3">
        <v>2101577.15</v>
      </c>
      <c r="M12" s="4">
        <f t="shared" si="0"/>
        <v>3.4907183367274455E-2</v>
      </c>
      <c r="N12" s="63"/>
      <c r="O12" s="46"/>
      <c r="P12" s="50"/>
    </row>
    <row r="13" spans="1:16" s="5" customFormat="1" x14ac:dyDescent="0.25">
      <c r="A13" s="74"/>
      <c r="B13" s="60"/>
      <c r="C13" s="77"/>
      <c r="D13" s="71"/>
      <c r="E13" s="68"/>
      <c r="F13" s="68"/>
      <c r="G13" s="71"/>
      <c r="H13" s="60"/>
      <c r="I13" s="60"/>
      <c r="J13" s="60"/>
      <c r="K13" s="2" t="s">
        <v>10</v>
      </c>
      <c r="L13" s="3">
        <v>1236067.1000000001</v>
      </c>
      <c r="M13" s="4">
        <f t="shared" si="0"/>
        <v>2.0531066829478604E-2</v>
      </c>
      <c r="N13" s="63"/>
      <c r="O13" s="46"/>
      <c r="P13" s="50"/>
    </row>
    <row r="14" spans="1:16" s="5" customFormat="1" x14ac:dyDescent="0.25">
      <c r="A14" s="74"/>
      <c r="B14" s="60"/>
      <c r="C14" s="77"/>
      <c r="D14" s="71"/>
      <c r="E14" s="68"/>
      <c r="F14" s="68"/>
      <c r="G14" s="71"/>
      <c r="H14" s="60"/>
      <c r="I14" s="60"/>
      <c r="J14" s="60"/>
      <c r="K14" s="2" t="s">
        <v>31</v>
      </c>
      <c r="L14" s="3">
        <v>1686209.52</v>
      </c>
      <c r="M14" s="4">
        <f t="shared" si="0"/>
        <v>2.8007929620991478E-2</v>
      </c>
      <c r="N14" s="63"/>
      <c r="O14" s="46"/>
      <c r="P14" s="50"/>
    </row>
    <row r="15" spans="1:16" s="5" customFormat="1" x14ac:dyDescent="0.25">
      <c r="A15" s="74"/>
      <c r="B15" s="60"/>
      <c r="C15" s="77"/>
      <c r="D15" s="71"/>
      <c r="E15" s="68"/>
      <c r="F15" s="68"/>
      <c r="G15" s="71"/>
      <c r="H15" s="60"/>
      <c r="I15" s="60"/>
      <c r="J15" s="60"/>
      <c r="K15" s="2" t="s">
        <v>22</v>
      </c>
      <c r="L15" s="3">
        <v>1499874.7</v>
      </c>
      <c r="M15" s="4">
        <f t="shared" si="0"/>
        <v>2.4912909421781527E-2</v>
      </c>
      <c r="N15" s="63"/>
      <c r="O15" s="46"/>
      <c r="P15" s="50"/>
    </row>
    <row r="16" spans="1:16" s="5" customFormat="1" x14ac:dyDescent="0.25">
      <c r="A16" s="74"/>
      <c r="B16" s="60"/>
      <c r="C16" s="77"/>
      <c r="D16" s="71"/>
      <c r="E16" s="68"/>
      <c r="F16" s="68"/>
      <c r="G16" s="71"/>
      <c r="H16" s="60"/>
      <c r="I16" s="60"/>
      <c r="J16" s="60"/>
      <c r="K16" s="2" t="s">
        <v>33</v>
      </c>
      <c r="L16" s="3">
        <v>498398.17</v>
      </c>
      <c r="M16" s="4">
        <f t="shared" ref="M16:M23" si="1">L16/$F$8</f>
        <v>8.2783904983474085E-3</v>
      </c>
      <c r="N16" s="63"/>
      <c r="O16" s="46"/>
      <c r="P16" s="50"/>
    </row>
    <row r="17" spans="1:16" s="5" customFormat="1" x14ac:dyDescent="0.25">
      <c r="A17" s="74"/>
      <c r="B17" s="60"/>
      <c r="C17" s="77"/>
      <c r="D17" s="71"/>
      <c r="E17" s="68"/>
      <c r="F17" s="68"/>
      <c r="G17" s="71"/>
      <c r="H17" s="60"/>
      <c r="I17" s="60"/>
      <c r="J17" s="60"/>
      <c r="K17" s="2" t="s">
        <v>23</v>
      </c>
      <c r="L17" s="3">
        <v>3008837.45</v>
      </c>
      <c r="M17" s="4">
        <f t="shared" si="1"/>
        <v>4.9976771297438452E-2</v>
      </c>
      <c r="N17" s="63"/>
      <c r="O17" s="46"/>
      <c r="P17" s="50"/>
    </row>
    <row r="18" spans="1:16" s="5" customFormat="1" x14ac:dyDescent="0.25">
      <c r="A18" s="74"/>
      <c r="B18" s="60"/>
      <c r="C18" s="77"/>
      <c r="D18" s="71"/>
      <c r="E18" s="68"/>
      <c r="F18" s="68"/>
      <c r="G18" s="71"/>
      <c r="H18" s="60"/>
      <c r="I18" s="60"/>
      <c r="J18" s="60"/>
      <c r="K18" s="2" t="s">
        <v>35</v>
      </c>
      <c r="L18" s="3">
        <v>4898791.88</v>
      </c>
      <c r="M18" s="4">
        <f t="shared" ref="M18:M19" si="2">L18/$F$8</f>
        <v>8.1368902604063417E-2</v>
      </c>
      <c r="N18" s="63"/>
      <c r="O18" s="46"/>
      <c r="P18" s="50"/>
    </row>
    <row r="19" spans="1:16" s="5" customFormat="1" x14ac:dyDescent="0.25">
      <c r="A19" s="74"/>
      <c r="B19" s="60"/>
      <c r="C19" s="77"/>
      <c r="D19" s="71"/>
      <c r="E19" s="68"/>
      <c r="F19" s="68"/>
      <c r="G19" s="71"/>
      <c r="H19" s="60"/>
      <c r="I19" s="60"/>
      <c r="J19" s="60"/>
      <c r="K19" s="2" t="s">
        <v>34</v>
      </c>
      <c r="L19" s="3">
        <v>4892605.33</v>
      </c>
      <c r="M19" s="4">
        <f t="shared" si="2"/>
        <v>8.1266144047109745E-2</v>
      </c>
      <c r="N19" s="63"/>
      <c r="O19" s="46"/>
      <c r="P19" s="50"/>
    </row>
    <row r="20" spans="1:16" s="5" customFormat="1" x14ac:dyDescent="0.25">
      <c r="A20" s="74"/>
      <c r="B20" s="60"/>
      <c r="C20" s="77"/>
      <c r="D20" s="71"/>
      <c r="E20" s="68"/>
      <c r="F20" s="68"/>
      <c r="G20" s="71"/>
      <c r="H20" s="60"/>
      <c r="I20" s="60"/>
      <c r="J20" s="60"/>
      <c r="K20" s="2" t="s">
        <v>36</v>
      </c>
      <c r="L20" s="3">
        <v>7251486.7699999996</v>
      </c>
      <c r="M20" s="4">
        <f>L20/$F$8</f>
        <v>0.12044715006810708</v>
      </c>
      <c r="N20" s="63"/>
      <c r="O20" s="46"/>
      <c r="P20" s="50"/>
    </row>
    <row r="21" spans="1:16" s="5" customFormat="1" x14ac:dyDescent="0.25">
      <c r="A21" s="74"/>
      <c r="B21" s="60"/>
      <c r="C21" s="77"/>
      <c r="D21" s="71"/>
      <c r="E21" s="68"/>
      <c r="F21" s="68"/>
      <c r="G21" s="71"/>
      <c r="H21" s="60"/>
      <c r="I21" s="60"/>
      <c r="J21" s="60"/>
      <c r="K21" s="2" t="s">
        <v>37</v>
      </c>
      <c r="L21" s="3">
        <v>6569215.3200000003</v>
      </c>
      <c r="M21" s="4">
        <f t="shared" ref="M21:M22" si="3">L21/$F$8</f>
        <v>0.10911462553461269</v>
      </c>
      <c r="N21" s="63"/>
      <c r="O21" s="46"/>
      <c r="P21" s="50"/>
    </row>
    <row r="22" spans="1:16" s="5" customFormat="1" x14ac:dyDescent="0.25">
      <c r="A22" s="74"/>
      <c r="B22" s="60"/>
      <c r="C22" s="77"/>
      <c r="D22" s="71"/>
      <c r="E22" s="68"/>
      <c r="F22" s="68"/>
      <c r="G22" s="71"/>
      <c r="H22" s="60"/>
      <c r="I22" s="60"/>
      <c r="J22" s="60"/>
      <c r="K22" s="2" t="s">
        <v>43</v>
      </c>
      <c r="L22" s="24">
        <v>7876178.04</v>
      </c>
      <c r="M22" s="4">
        <f t="shared" si="3"/>
        <v>0.13082326817056436</v>
      </c>
      <c r="N22" s="63"/>
      <c r="O22" s="46"/>
      <c r="P22" s="50"/>
    </row>
    <row r="23" spans="1:16" s="5" customFormat="1" ht="14.25" thickBot="1" x14ac:dyDescent="0.3">
      <c r="A23" s="75"/>
      <c r="B23" s="61"/>
      <c r="C23" s="78"/>
      <c r="D23" s="72"/>
      <c r="E23" s="69"/>
      <c r="F23" s="69"/>
      <c r="G23" s="72"/>
      <c r="H23" s="61"/>
      <c r="I23" s="61"/>
      <c r="J23" s="61"/>
      <c r="K23" s="11" t="s">
        <v>44</v>
      </c>
      <c r="L23" s="17">
        <v>1870591.51</v>
      </c>
      <c r="M23" s="12">
        <f t="shared" si="1"/>
        <v>3.107051332606886E-2</v>
      </c>
      <c r="N23" s="64"/>
      <c r="O23" s="47"/>
      <c r="P23" s="51"/>
    </row>
    <row r="24" spans="1:16" s="5" customFormat="1" x14ac:dyDescent="0.25">
      <c r="A24" s="25" t="s">
        <v>38</v>
      </c>
      <c r="B24" s="28" t="s">
        <v>39</v>
      </c>
      <c r="C24" s="31" t="s">
        <v>42</v>
      </c>
      <c r="D24" s="34" t="s">
        <v>40</v>
      </c>
      <c r="E24" s="37">
        <v>2442225.19</v>
      </c>
      <c r="F24" s="37">
        <v>0</v>
      </c>
      <c r="G24" s="52" t="s">
        <v>41</v>
      </c>
      <c r="H24" s="55">
        <v>45884</v>
      </c>
      <c r="I24" s="28">
        <v>195</v>
      </c>
      <c r="J24" s="55">
        <f>H24+I24-1</f>
        <v>46078</v>
      </c>
      <c r="K24" s="8" t="s">
        <v>6</v>
      </c>
      <c r="L24" s="9">
        <v>195059.95</v>
      </c>
      <c r="M24" s="10">
        <f>L24/$E$24</f>
        <v>7.9869764180100042E-2</v>
      </c>
      <c r="N24" s="40">
        <f t="shared" ref="N24" si="4">SUM(L24:L30)</f>
        <v>2006172.6099999999</v>
      </c>
      <c r="O24" s="44">
        <f t="shared" ref="O24" si="5">N24/E24</f>
        <v>0.82145275473143409</v>
      </c>
      <c r="P24" s="48">
        <f t="shared" ref="P24" si="6">E24-N24</f>
        <v>436052.58000000007</v>
      </c>
    </row>
    <row r="25" spans="1:16" s="5" customFormat="1" x14ac:dyDescent="0.25">
      <c r="A25" s="26"/>
      <c r="B25" s="29"/>
      <c r="C25" s="32"/>
      <c r="D25" s="35"/>
      <c r="E25" s="38"/>
      <c r="F25" s="38"/>
      <c r="G25" s="53"/>
      <c r="H25" s="56"/>
      <c r="I25" s="29"/>
      <c r="J25" s="56"/>
      <c r="K25" s="2" t="s">
        <v>7</v>
      </c>
      <c r="L25" s="13">
        <v>322271</v>
      </c>
      <c r="M25" s="4">
        <f t="shared" ref="M25:M30" si="7">L25/$E$24</f>
        <v>0.13195793791644578</v>
      </c>
      <c r="N25" s="41"/>
      <c r="O25" s="45"/>
      <c r="P25" s="49"/>
    </row>
    <row r="26" spans="1:16" s="5" customFormat="1" x14ac:dyDescent="0.25">
      <c r="A26" s="26"/>
      <c r="B26" s="29"/>
      <c r="C26" s="32"/>
      <c r="D26" s="35"/>
      <c r="E26" s="38"/>
      <c r="F26" s="38"/>
      <c r="G26" s="53"/>
      <c r="H26" s="56"/>
      <c r="I26" s="29"/>
      <c r="J26" s="56"/>
      <c r="K26" s="2" t="s">
        <v>8</v>
      </c>
      <c r="L26" s="13">
        <v>501231.66</v>
      </c>
      <c r="M26" s="4">
        <f t="shared" si="7"/>
        <v>0.20523564413812306</v>
      </c>
      <c r="N26" s="41"/>
      <c r="O26" s="45"/>
      <c r="P26" s="49"/>
    </row>
    <row r="27" spans="1:16" s="5" customFormat="1" x14ac:dyDescent="0.25">
      <c r="A27" s="26"/>
      <c r="B27" s="29"/>
      <c r="C27" s="32"/>
      <c r="D27" s="35"/>
      <c r="E27" s="38"/>
      <c r="F27" s="38"/>
      <c r="G27" s="53"/>
      <c r="H27" s="56"/>
      <c r="I27" s="29"/>
      <c r="J27" s="56"/>
      <c r="K27" s="2" t="s">
        <v>9</v>
      </c>
      <c r="L27" s="13">
        <v>606592.73</v>
      </c>
      <c r="M27" s="4">
        <f t="shared" si="7"/>
        <v>0.24837706714506536</v>
      </c>
      <c r="N27" s="41"/>
      <c r="O27" s="45"/>
      <c r="P27" s="49"/>
    </row>
    <row r="28" spans="1:16" s="5" customFormat="1" x14ac:dyDescent="0.25">
      <c r="A28" s="26"/>
      <c r="B28" s="29"/>
      <c r="C28" s="32"/>
      <c r="D28" s="35"/>
      <c r="E28" s="38"/>
      <c r="F28" s="38"/>
      <c r="G28" s="53"/>
      <c r="H28" s="56"/>
      <c r="I28" s="29"/>
      <c r="J28" s="56"/>
      <c r="K28" s="2" t="s">
        <v>50</v>
      </c>
      <c r="L28" s="13">
        <v>381017.27</v>
      </c>
      <c r="M28" s="4">
        <f t="shared" si="7"/>
        <v>0.15601234135169986</v>
      </c>
      <c r="N28" s="41"/>
      <c r="O28" s="45"/>
      <c r="P28" s="49"/>
    </row>
    <row r="29" spans="1:16" s="5" customFormat="1" x14ac:dyDescent="0.25">
      <c r="A29" s="26"/>
      <c r="B29" s="29"/>
      <c r="C29" s="32"/>
      <c r="D29" s="35"/>
      <c r="E29" s="38"/>
      <c r="F29" s="38"/>
      <c r="G29" s="53"/>
      <c r="H29" s="56"/>
      <c r="I29" s="29"/>
      <c r="J29" s="56"/>
      <c r="K29" s="2" t="s">
        <v>51</v>
      </c>
      <c r="L29" s="13">
        <v>0</v>
      </c>
      <c r="M29" s="4">
        <f t="shared" si="7"/>
        <v>0</v>
      </c>
      <c r="N29" s="42"/>
      <c r="O29" s="46"/>
      <c r="P29" s="50"/>
    </row>
    <row r="30" spans="1:16" ht="14.25" thickBot="1" x14ac:dyDescent="0.3">
      <c r="A30" s="27"/>
      <c r="B30" s="30"/>
      <c r="C30" s="33"/>
      <c r="D30" s="36"/>
      <c r="E30" s="39"/>
      <c r="F30" s="39"/>
      <c r="G30" s="54"/>
      <c r="H30" s="57"/>
      <c r="I30" s="30"/>
      <c r="J30" s="57"/>
      <c r="K30" s="11" t="s">
        <v>31</v>
      </c>
      <c r="L30" s="14">
        <v>0</v>
      </c>
      <c r="M30" s="12">
        <f t="shared" si="7"/>
        <v>0</v>
      </c>
      <c r="N30" s="43"/>
      <c r="O30" s="47"/>
      <c r="P30" s="51"/>
    </row>
    <row r="31" spans="1:16" s="5" customFormat="1" x14ac:dyDescent="0.25">
      <c r="A31" s="25" t="s">
        <v>45</v>
      </c>
      <c r="B31" s="28" t="s">
        <v>49</v>
      </c>
      <c r="C31" s="31" t="s">
        <v>46</v>
      </c>
      <c r="D31" s="34" t="s">
        <v>47</v>
      </c>
      <c r="E31" s="37">
        <v>6209941.1399999997</v>
      </c>
      <c r="F31" s="37">
        <v>0</v>
      </c>
      <c r="G31" s="52" t="s">
        <v>48</v>
      </c>
      <c r="H31" s="55">
        <v>45983</v>
      </c>
      <c r="I31" s="28">
        <v>210</v>
      </c>
      <c r="J31" s="55">
        <f>H31+I31-1</f>
        <v>46192</v>
      </c>
      <c r="K31" s="8" t="s">
        <v>6</v>
      </c>
      <c r="L31" s="9">
        <v>1423682.98</v>
      </c>
      <c r="M31" s="10">
        <f>L31/$E$24</f>
        <v>0.58294500680340622</v>
      </c>
      <c r="N31" s="40">
        <f t="shared" ref="N31" si="8">SUM(L31:L37)</f>
        <v>1610091.39</v>
      </c>
      <c r="O31" s="44">
        <f t="shared" ref="O31" si="9">N31/E31</f>
        <v>0.2592764333350831</v>
      </c>
      <c r="P31" s="48">
        <f t="shared" ref="P31" si="10">E31-N31</f>
        <v>4599849.75</v>
      </c>
    </row>
    <row r="32" spans="1:16" s="5" customFormat="1" x14ac:dyDescent="0.25">
      <c r="A32" s="26"/>
      <c r="B32" s="29"/>
      <c r="C32" s="32"/>
      <c r="D32" s="35"/>
      <c r="E32" s="38"/>
      <c r="F32" s="38"/>
      <c r="G32" s="53"/>
      <c r="H32" s="56"/>
      <c r="I32" s="29"/>
      <c r="J32" s="56"/>
      <c r="K32" s="2" t="s">
        <v>52</v>
      </c>
      <c r="L32" s="13">
        <v>186408.41</v>
      </c>
      <c r="M32" s="4">
        <f t="shared" ref="M32:M37" si="11">L32/$E$24</f>
        <v>7.6327281678721853E-2</v>
      </c>
      <c r="N32" s="41"/>
      <c r="O32" s="45"/>
      <c r="P32" s="49"/>
    </row>
    <row r="33" spans="1:16" s="5" customFormat="1" x14ac:dyDescent="0.25">
      <c r="A33" s="26"/>
      <c r="B33" s="29"/>
      <c r="C33" s="32"/>
      <c r="D33" s="35"/>
      <c r="E33" s="38"/>
      <c r="F33" s="38"/>
      <c r="G33" s="53"/>
      <c r="H33" s="56"/>
      <c r="I33" s="29"/>
      <c r="J33" s="56"/>
      <c r="K33" s="2" t="s">
        <v>52</v>
      </c>
      <c r="L33" s="13">
        <v>0</v>
      </c>
      <c r="M33" s="4">
        <f t="shared" si="11"/>
        <v>0</v>
      </c>
      <c r="N33" s="41"/>
      <c r="O33" s="45"/>
      <c r="P33" s="49"/>
    </row>
    <row r="34" spans="1:16" s="5" customFormat="1" x14ac:dyDescent="0.25">
      <c r="A34" s="26"/>
      <c r="B34" s="29"/>
      <c r="C34" s="32"/>
      <c r="D34" s="35"/>
      <c r="E34" s="38"/>
      <c r="F34" s="38"/>
      <c r="G34" s="53"/>
      <c r="H34" s="56"/>
      <c r="I34" s="29"/>
      <c r="J34" s="56"/>
      <c r="K34" s="2" t="s">
        <v>8</v>
      </c>
      <c r="L34" s="13">
        <v>0</v>
      </c>
      <c r="M34" s="4">
        <f t="shared" si="11"/>
        <v>0</v>
      </c>
      <c r="N34" s="41"/>
      <c r="O34" s="45"/>
      <c r="P34" s="49"/>
    </row>
    <row r="35" spans="1:16" s="5" customFormat="1" x14ac:dyDescent="0.25">
      <c r="A35" s="26"/>
      <c r="B35" s="29"/>
      <c r="C35" s="32"/>
      <c r="D35" s="35"/>
      <c r="E35" s="38"/>
      <c r="F35" s="38"/>
      <c r="G35" s="53"/>
      <c r="H35" s="56"/>
      <c r="I35" s="29"/>
      <c r="J35" s="56"/>
      <c r="K35" s="2" t="s">
        <v>9</v>
      </c>
      <c r="L35" s="13">
        <v>0</v>
      </c>
      <c r="M35" s="4">
        <f t="shared" si="11"/>
        <v>0</v>
      </c>
      <c r="N35" s="41"/>
      <c r="O35" s="45"/>
      <c r="P35" s="49"/>
    </row>
    <row r="36" spans="1:16" s="5" customFormat="1" x14ac:dyDescent="0.25">
      <c r="A36" s="26"/>
      <c r="B36" s="29"/>
      <c r="C36" s="32"/>
      <c r="D36" s="35"/>
      <c r="E36" s="38"/>
      <c r="F36" s="38"/>
      <c r="G36" s="53"/>
      <c r="H36" s="56"/>
      <c r="I36" s="29"/>
      <c r="J36" s="56"/>
      <c r="K36" s="2" t="s">
        <v>10</v>
      </c>
      <c r="L36" s="13">
        <v>0</v>
      </c>
      <c r="M36" s="4">
        <f t="shared" si="11"/>
        <v>0</v>
      </c>
      <c r="N36" s="42"/>
      <c r="O36" s="46"/>
      <c r="P36" s="50"/>
    </row>
    <row r="37" spans="1:16" ht="14.25" thickBot="1" x14ac:dyDescent="0.3">
      <c r="A37" s="27"/>
      <c r="B37" s="30"/>
      <c r="C37" s="33"/>
      <c r="D37" s="36"/>
      <c r="E37" s="39"/>
      <c r="F37" s="39"/>
      <c r="G37" s="54"/>
      <c r="H37" s="57"/>
      <c r="I37" s="30"/>
      <c r="J37" s="57"/>
      <c r="K37" s="11" t="s">
        <v>31</v>
      </c>
      <c r="L37" s="14">
        <v>0</v>
      </c>
      <c r="M37" s="12">
        <f t="shared" si="11"/>
        <v>0</v>
      </c>
      <c r="N37" s="43"/>
      <c r="O37" s="47"/>
      <c r="P37" s="51"/>
    </row>
  </sheetData>
  <mergeCells count="41">
    <mergeCell ref="N31:N37"/>
    <mergeCell ref="O31:O37"/>
    <mergeCell ref="P31:P37"/>
    <mergeCell ref="F31:F37"/>
    <mergeCell ref="G31:G37"/>
    <mergeCell ref="H31:H37"/>
    <mergeCell ref="I31:I37"/>
    <mergeCell ref="J31:J37"/>
    <mergeCell ref="A31:A37"/>
    <mergeCell ref="B31:B37"/>
    <mergeCell ref="C31:C37"/>
    <mergeCell ref="D31:D37"/>
    <mergeCell ref="E31:E37"/>
    <mergeCell ref="P8:P23"/>
    <mergeCell ref="A2:P6"/>
    <mergeCell ref="F8:F23"/>
    <mergeCell ref="G8:G23"/>
    <mergeCell ref="A8:A23"/>
    <mergeCell ref="B8:B23"/>
    <mergeCell ref="C8:C23"/>
    <mergeCell ref="D8:D23"/>
    <mergeCell ref="E8:E23"/>
    <mergeCell ref="N1:O1"/>
    <mergeCell ref="H8:H23"/>
    <mergeCell ref="I8:I23"/>
    <mergeCell ref="J8:J23"/>
    <mergeCell ref="N8:N23"/>
    <mergeCell ref="O8:O23"/>
    <mergeCell ref="N24:N30"/>
    <mergeCell ref="O24:O30"/>
    <mergeCell ref="P24:P30"/>
    <mergeCell ref="F24:F30"/>
    <mergeCell ref="G24:G30"/>
    <mergeCell ref="H24:H30"/>
    <mergeCell ref="I24:I30"/>
    <mergeCell ref="J24:J30"/>
    <mergeCell ref="A24:A30"/>
    <mergeCell ref="B24:B30"/>
    <mergeCell ref="C24:C30"/>
    <mergeCell ref="D24:D30"/>
    <mergeCell ref="E24:E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2025-02-26T22:10:02Z</dcterms:created>
  <dcterms:modified xsi:type="dcterms:W3CDTF">2025-12-12T22:05:23Z</dcterms:modified>
</cp:coreProperties>
</file>