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"/>
    </mc:Choice>
  </mc:AlternateContent>
  <xr:revisionPtr revIDLastSave="0" documentId="13_ncr:1_{FFC51B32-A188-4EA1-B6E2-FA0D7BD31E07}" xr6:coauthVersionLast="47" xr6:coauthVersionMax="47" xr10:uidLastSave="{00000000-0000-0000-0000-000000000000}"/>
  <bookViews>
    <workbookView xWindow="-120" yWindow="-120" windowWidth="29040" windowHeight="15840" xr2:uid="{6F86EB29-9847-4832-BA74-44D4C4D800BF}"/>
  </bookViews>
  <sheets>
    <sheet name="Planilh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M23" i="1"/>
  <c r="M38" i="1"/>
  <c r="M37" i="1"/>
  <c r="M36" i="1"/>
  <c r="M35" i="1"/>
  <c r="M34" i="1"/>
  <c r="M33" i="1"/>
  <c r="N32" i="1"/>
  <c r="P32" i="1" s="1"/>
  <c r="M32" i="1"/>
  <c r="J32" i="1"/>
  <c r="M22" i="1"/>
  <c r="O32" i="1" l="1"/>
  <c r="N8" i="1"/>
  <c r="M21" i="1"/>
  <c r="M26" i="1"/>
  <c r="M27" i="1"/>
  <c r="M28" i="1"/>
  <c r="M29" i="1"/>
  <c r="M30" i="1"/>
  <c r="M31" i="1"/>
  <c r="N25" i="1"/>
  <c r="O25" i="1" s="1"/>
  <c r="M25" i="1"/>
  <c r="J25" i="1"/>
  <c r="P25" i="1" l="1"/>
  <c r="M20" i="1"/>
  <c r="M19" i="1"/>
  <c r="M18" i="1" l="1"/>
  <c r="M24" i="1"/>
  <c r="M17" i="1"/>
  <c r="M16" i="1"/>
  <c r="M8" i="1"/>
  <c r="M9" i="1"/>
  <c r="M10" i="1"/>
  <c r="M11" i="1"/>
  <c r="M12" i="1"/>
  <c r="M13" i="1"/>
  <c r="M14" i="1"/>
  <c r="M15" i="1"/>
  <c r="P8" i="1" l="1"/>
  <c r="O8" i="1"/>
  <c r="J8" i="1" l="1"/>
</calcChain>
</file>

<file path=xl/sharedStrings.xml><?xml version="1.0" encoding="utf-8"?>
<sst xmlns="http://schemas.openxmlformats.org/spreadsheetml/2006/main" count="64" uniqueCount="53">
  <si>
    <t>Contrato</t>
  </si>
  <si>
    <t>Ordem de Serviço</t>
  </si>
  <si>
    <t>Comarca</t>
  </si>
  <si>
    <t>Objeto</t>
  </si>
  <si>
    <t>Valor contratado</t>
  </si>
  <si>
    <t>Prazo de execução</t>
  </si>
  <si>
    <t>1ª Medição</t>
  </si>
  <si>
    <t>2ª Medição</t>
  </si>
  <si>
    <t>3ª Medição</t>
  </si>
  <si>
    <t>4ª Medição</t>
  </si>
  <si>
    <t>5ª Medição</t>
  </si>
  <si>
    <t>Total Executado</t>
  </si>
  <si>
    <t>% Acumu.</t>
  </si>
  <si>
    <t>Saldo Contratual</t>
  </si>
  <si>
    <t>% Executado</t>
  </si>
  <si>
    <t>06/2023-EM</t>
  </si>
  <si>
    <t>190/2024-DEA</t>
  </si>
  <si>
    <t>Ilhéus</t>
  </si>
  <si>
    <t>Construção do novo Fórum da Comarca de Ilhéus</t>
  </si>
  <si>
    <t>CSG ENGENHARIA LTDA - CNPJ 01.027.728/0001-70</t>
  </si>
  <si>
    <t>Nº da Medição</t>
  </si>
  <si>
    <t xml:space="preserve">Valor da Medição </t>
  </si>
  <si>
    <t>7ª Medição</t>
  </si>
  <si>
    <t>8ª Medição</t>
  </si>
  <si>
    <t>4ª Medição A</t>
  </si>
  <si>
    <t>4ª Medição B</t>
  </si>
  <si>
    <t>Empresa Contratada</t>
  </si>
  <si>
    <t>Data de Início da obra</t>
  </si>
  <si>
    <t>Data prevista para conclusão da obra</t>
  </si>
  <si>
    <t>DATA DE ATUALIZAÇÃO:</t>
  </si>
  <si>
    <t>QUADRO DE ACOMPANHAMENTO DE OBRAS DE CONSTRUÇÃO/REFORMA EM EXECUÇÃO</t>
  </si>
  <si>
    <t>6ª Medição</t>
  </si>
  <si>
    <t>Valor do contrato atualizado (Aditamento contrarual/Apostilamento)</t>
  </si>
  <si>
    <t>APOSTILA 01/2025</t>
  </si>
  <si>
    <t>10ª Medição</t>
  </si>
  <si>
    <t>9ª Medição</t>
  </si>
  <si>
    <t>11ª Medição</t>
  </si>
  <si>
    <t>12ª Medição</t>
  </si>
  <si>
    <t>67/2025</t>
  </si>
  <si>
    <t>215/2025-DEA</t>
  </si>
  <si>
    <t xml:space="preserve">Obra de readequação e revitalização dos sanitários do Fórum Ruy Barbosa, situado à Praça D. Pedro II, s/n, Nazaré, Salvador/BA </t>
  </si>
  <si>
    <t>EJOS CONTRUÇÕES E INTALAÇÕES EIRELI - CNPJ 21.649.171/0001-16</t>
  </si>
  <si>
    <t>Capital</t>
  </si>
  <si>
    <t>13ª Medição</t>
  </si>
  <si>
    <t>14ª Medição</t>
  </si>
  <si>
    <t>093/2025</t>
  </si>
  <si>
    <t>São Felipe</t>
  </si>
  <si>
    <t>Construção do novo Fórum da Comarca de São Felipe</t>
  </si>
  <si>
    <t>CS CONSTRUÇÕES E EMPREENDIMENTOS LTDA - CNPJ 33.833.880/0001-36</t>
  </si>
  <si>
    <t>295/2025-DEA</t>
  </si>
  <si>
    <t>5ª Medição A</t>
  </si>
  <si>
    <t>5ª Medição B</t>
  </si>
  <si>
    <t>2ª Medição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</si>
</sst>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vertical="center"/>
    </xf>
    <xf numFmtId="10" fontId="3" fillId="0" borderId="1" xfId="2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1" applyFont="1"/>
    <xf numFmtId="0" fontId="4" fillId="0" borderId="3" xfId="0" applyFont="1" applyBorder="1" applyAlignment="1">
      <alignment horizontal="center" vertical="center"/>
    </xf>
    <xf numFmtId="164" fontId="3" fillId="0" borderId="3" xfId="1" applyFont="1" applyBorder="1" applyAlignment="1">
      <alignment vertical="center"/>
    </xf>
    <xf numFmtId="10" fontId="3" fillId="0" borderId="3" xfId="2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0" fontId="3" fillId="0" borderId="8" xfId="2" applyNumberFormat="1" applyFont="1" applyBorder="1" applyAlignment="1">
      <alignment vertical="center"/>
    </xf>
    <xf numFmtId="164" fontId="3" fillId="0" borderId="1" xfId="1" applyFont="1" applyBorder="1"/>
    <xf numFmtId="164" fontId="3" fillId="0" borderId="8" xfId="1" applyFont="1" applyBorder="1"/>
    <xf numFmtId="164" fontId="5" fillId="0" borderId="0" xfId="1" applyFont="1" applyAlignment="1"/>
    <xf numFmtId="14" fontId="5" fillId="0" borderId="0" xfId="0" applyNumberFormat="1" applyFont="1" applyAlignment="1">
      <alignment horizontal="right"/>
    </xf>
    <xf numFmtId="164" fontId="3" fillId="0" borderId="8" xfId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2" fillId="2" borderId="13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8" fillId="0" borderId="0" xfId="0" applyFont="1"/>
    <xf numFmtId="164" fontId="3" fillId="0" borderId="0" xfId="1" applyFont="1" applyAlignment="1">
      <alignment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0" fontId="3" fillId="0" borderId="3" xfId="2" applyNumberFormat="1" applyFont="1" applyBorder="1" applyAlignment="1">
      <alignment horizontal="center" vertical="center"/>
    </xf>
    <xf numFmtId="10" fontId="3" fillId="0" borderId="10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10" fontId="3" fillId="0" borderId="8" xfId="2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4" fillId="0" borderId="16" xfId="1" applyFont="1" applyFill="1" applyBorder="1" applyAlignment="1">
      <alignment horizontal="center" vertical="center"/>
    </xf>
    <xf numFmtId="164" fontId="4" fillId="0" borderId="17" xfId="1" applyFont="1" applyFill="1" applyBorder="1" applyAlignment="1">
      <alignment horizontal="center" vertical="center"/>
    </xf>
    <xf numFmtId="164" fontId="4" fillId="0" borderId="18" xfId="1" applyFont="1" applyFill="1" applyBorder="1" applyAlignment="1">
      <alignment horizontal="center" vertical="center"/>
    </xf>
    <xf numFmtId="164" fontId="4" fillId="0" borderId="16" xfId="1" applyFont="1" applyFill="1" applyBorder="1" applyAlignment="1">
      <alignment horizontal="center" vertical="center" wrapText="1"/>
    </xf>
    <xf numFmtId="164" fontId="4" fillId="0" borderId="17" xfId="1" applyFont="1" applyFill="1" applyBorder="1" applyAlignment="1">
      <alignment horizontal="center" vertical="center" wrapText="1"/>
    </xf>
    <xf numFmtId="164" fontId="4" fillId="0" borderId="18" xfId="1" applyFont="1" applyFill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/>
    </xf>
    <xf numFmtId="14" fontId="4" fillId="0" borderId="17" xfId="0" applyNumberFormat="1" applyFont="1" applyBorder="1" applyAlignment="1">
      <alignment horizontal="center" vertical="center"/>
    </xf>
    <xf numFmtId="14" fontId="4" fillId="0" borderId="18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4" fontId="4" fillId="0" borderId="3" xfId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8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5" fillId="0" borderId="0" xfId="1" applyFont="1" applyAlignment="1">
      <alignment horizontal="right"/>
    </xf>
    <xf numFmtId="14" fontId="4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86784</xdr:rowOff>
    </xdr:from>
    <xdr:to>
      <xdr:col>1</xdr:col>
      <xdr:colOff>78619</xdr:colOff>
      <xdr:row>5</xdr:row>
      <xdr:rowOff>135770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571C84AB-D712-4F92-8678-46C3E28F1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4" y="86784"/>
          <a:ext cx="734785" cy="91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923925</xdr:colOff>
      <xdr:row>2</xdr:row>
      <xdr:rowOff>57150</xdr:rowOff>
    </xdr:from>
    <xdr:to>
      <xdr:col>15</xdr:col>
      <xdr:colOff>1050925</xdr:colOff>
      <xdr:row>4</xdr:row>
      <xdr:rowOff>159385</xdr:rowOff>
    </xdr:to>
    <xdr:pic>
      <xdr:nvPicPr>
        <xdr:cNvPr id="3" name="Imagem 2" descr="COOBA (1)">
          <a:extLst>
            <a:ext uri="{FF2B5EF4-FFF2-40B4-BE49-F238E27FC236}">
              <a16:creationId xmlns:a16="http://schemas.microsoft.com/office/drawing/2014/main" id="{0BCBAB2B-5BB3-55F6-0AE7-91096F032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77900" y="400050"/>
          <a:ext cx="1860550" cy="44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6AB4-BDAE-4079-B8BE-D7B7F08A6F54}">
  <dimension ref="A1:P38"/>
  <sheetViews>
    <sheetView tabSelected="1" zoomScale="90" zoomScaleNormal="90" workbookViewId="0">
      <selection activeCell="L31" sqref="L31"/>
    </sheetView>
  </sheetViews>
  <sheetFormatPr defaultRowHeight="13.5" x14ac:dyDescent="0.25"/>
  <cols>
    <col min="1" max="1" width="10.42578125" style="6" bestFit="1" customWidth="1"/>
    <col min="2" max="2" width="12.28515625" style="6" bestFit="1" customWidth="1"/>
    <col min="3" max="3" width="10" style="23" bestFit="1" customWidth="1"/>
    <col min="4" max="4" width="27.85546875" style="6" customWidth="1"/>
    <col min="5" max="6" width="15.85546875" style="7" bestFit="1" customWidth="1"/>
    <col min="7" max="7" width="32.7109375" style="6" customWidth="1"/>
    <col min="8" max="8" width="10.140625" style="6" bestFit="1" customWidth="1"/>
    <col min="9" max="9" width="9.140625" style="6"/>
    <col min="10" max="10" width="10.140625" style="6" bestFit="1" customWidth="1"/>
    <col min="11" max="11" width="11.5703125" style="6" bestFit="1" customWidth="1"/>
    <col min="12" max="12" width="15.85546875" style="7" bestFit="1" customWidth="1"/>
    <col min="13" max="13" width="9.42578125" style="6" bestFit="1" customWidth="1"/>
    <col min="14" max="14" width="16.85546875" style="6" bestFit="1" customWidth="1"/>
    <col min="15" max="15" width="9.140625" style="6"/>
    <col min="16" max="16" width="15.85546875" style="6" bestFit="1" customWidth="1"/>
    <col min="17" max="16384" width="9.140625" style="6"/>
  </cols>
  <sheetData>
    <row r="1" spans="1:16" ht="15" customHeight="1" x14ac:dyDescent="0.25">
      <c r="M1" s="15"/>
      <c r="N1" s="75" t="s">
        <v>29</v>
      </c>
      <c r="O1" s="75"/>
      <c r="P1" s="16">
        <v>46063</v>
      </c>
    </row>
    <row r="2" spans="1:16" ht="13.5" customHeight="1" x14ac:dyDescent="0.25">
      <c r="A2" s="58" t="s">
        <v>30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13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13.5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ht="13.5" customHeight="1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14.25" customHeight="1" thickBot="1" x14ac:dyDescent="0.3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s="1" customFormat="1" ht="67.5" customHeight="1" thickBot="1" x14ac:dyDescent="0.3">
      <c r="A7" s="18" t="s">
        <v>0</v>
      </c>
      <c r="B7" s="19" t="s">
        <v>1</v>
      </c>
      <c r="C7" s="19" t="s">
        <v>2</v>
      </c>
      <c r="D7" s="19" t="s">
        <v>3</v>
      </c>
      <c r="E7" s="20" t="s">
        <v>4</v>
      </c>
      <c r="F7" s="21" t="s">
        <v>32</v>
      </c>
      <c r="G7" s="19" t="s">
        <v>26</v>
      </c>
      <c r="H7" s="19" t="s">
        <v>27</v>
      </c>
      <c r="I7" s="19" t="s">
        <v>5</v>
      </c>
      <c r="J7" s="19" t="s">
        <v>28</v>
      </c>
      <c r="K7" s="19" t="s">
        <v>20</v>
      </c>
      <c r="L7" s="20" t="s">
        <v>21</v>
      </c>
      <c r="M7" s="19" t="s">
        <v>14</v>
      </c>
      <c r="N7" s="19" t="s">
        <v>11</v>
      </c>
      <c r="O7" s="19" t="s">
        <v>12</v>
      </c>
      <c r="P7" s="22" t="s">
        <v>13</v>
      </c>
    </row>
    <row r="8" spans="1:16" s="5" customFormat="1" x14ac:dyDescent="0.25">
      <c r="A8" s="66" t="s">
        <v>15</v>
      </c>
      <c r="B8" s="69" t="s">
        <v>16</v>
      </c>
      <c r="C8" s="72" t="s">
        <v>17</v>
      </c>
      <c r="D8" s="63" t="s">
        <v>18</v>
      </c>
      <c r="E8" s="60">
        <v>54061661.560000002</v>
      </c>
      <c r="F8" s="60">
        <v>60202952.039999999</v>
      </c>
      <c r="G8" s="63" t="s">
        <v>19</v>
      </c>
      <c r="H8" s="76">
        <v>45540</v>
      </c>
      <c r="I8" s="69">
        <f>420+30+30</f>
        <v>480</v>
      </c>
      <c r="J8" s="76">
        <f>H8+I8-1</f>
        <v>46019</v>
      </c>
      <c r="K8" s="8" t="s">
        <v>6</v>
      </c>
      <c r="L8" s="9">
        <v>3208221.15</v>
      </c>
      <c r="M8" s="10">
        <f t="shared" ref="M8:M15" si="0">L8/$F$8</f>
        <v>5.329009693525321E-2</v>
      </c>
      <c r="N8" s="25">
        <f>SUM(L8:L24)</f>
        <v>59070743.779999994</v>
      </c>
      <c r="O8" s="29">
        <f>N8/F8</f>
        <v>0.98119347604004958</v>
      </c>
      <c r="P8" s="33">
        <f>F8-N8</f>
        <v>1132208.2600000054</v>
      </c>
    </row>
    <row r="9" spans="1:16" s="5" customFormat="1" x14ac:dyDescent="0.25">
      <c r="A9" s="67"/>
      <c r="B9" s="70"/>
      <c r="C9" s="73"/>
      <c r="D9" s="64"/>
      <c r="E9" s="61"/>
      <c r="F9" s="61"/>
      <c r="G9" s="64"/>
      <c r="H9" s="70"/>
      <c r="I9" s="70"/>
      <c r="J9" s="70"/>
      <c r="K9" s="2" t="s">
        <v>7</v>
      </c>
      <c r="L9" s="3">
        <v>1514728.94</v>
      </c>
      <c r="M9" s="4">
        <f t="shared" si="0"/>
        <v>2.5160376504354553E-2</v>
      </c>
      <c r="N9" s="77"/>
      <c r="O9" s="31"/>
      <c r="P9" s="35"/>
    </row>
    <row r="10" spans="1:16" s="5" customFormat="1" x14ac:dyDescent="0.25">
      <c r="A10" s="67"/>
      <c r="B10" s="70"/>
      <c r="C10" s="73"/>
      <c r="D10" s="64"/>
      <c r="E10" s="61"/>
      <c r="F10" s="61"/>
      <c r="G10" s="64"/>
      <c r="H10" s="70"/>
      <c r="I10" s="70"/>
      <c r="J10" s="70"/>
      <c r="K10" s="2" t="s">
        <v>8</v>
      </c>
      <c r="L10" s="3">
        <v>1515517.23</v>
      </c>
      <c r="M10" s="4">
        <f t="shared" si="0"/>
        <v>2.5173470380539832E-2</v>
      </c>
      <c r="N10" s="77"/>
      <c r="O10" s="31"/>
      <c r="P10" s="35"/>
    </row>
    <row r="11" spans="1:16" s="5" customFormat="1" x14ac:dyDescent="0.25">
      <c r="A11" s="67"/>
      <c r="B11" s="70"/>
      <c r="C11" s="73"/>
      <c r="D11" s="64"/>
      <c r="E11" s="61"/>
      <c r="F11" s="61"/>
      <c r="G11" s="64"/>
      <c r="H11" s="70"/>
      <c r="I11" s="70"/>
      <c r="J11" s="70"/>
      <c r="K11" s="2" t="s">
        <v>24</v>
      </c>
      <c r="L11" s="3">
        <v>1673609.88</v>
      </c>
      <c r="M11" s="4">
        <f t="shared" si="0"/>
        <v>2.7799465363227062E-2</v>
      </c>
      <c r="N11" s="77"/>
      <c r="O11" s="31"/>
      <c r="P11" s="35"/>
    </row>
    <row r="12" spans="1:16" s="5" customFormat="1" x14ac:dyDescent="0.25">
      <c r="A12" s="67"/>
      <c r="B12" s="70"/>
      <c r="C12" s="73"/>
      <c r="D12" s="64"/>
      <c r="E12" s="61"/>
      <c r="F12" s="61"/>
      <c r="G12" s="64"/>
      <c r="H12" s="70"/>
      <c r="I12" s="70"/>
      <c r="J12" s="70"/>
      <c r="K12" s="2" t="s">
        <v>25</v>
      </c>
      <c r="L12" s="3">
        <v>2101577.15</v>
      </c>
      <c r="M12" s="4">
        <f t="shared" si="0"/>
        <v>3.490820763413182E-2</v>
      </c>
      <c r="N12" s="77"/>
      <c r="O12" s="31"/>
      <c r="P12" s="35"/>
    </row>
    <row r="13" spans="1:16" s="5" customFormat="1" x14ac:dyDescent="0.25">
      <c r="A13" s="67"/>
      <c r="B13" s="70"/>
      <c r="C13" s="73"/>
      <c r="D13" s="64"/>
      <c r="E13" s="61"/>
      <c r="F13" s="61"/>
      <c r="G13" s="64"/>
      <c r="H13" s="70"/>
      <c r="I13" s="70"/>
      <c r="J13" s="70"/>
      <c r="K13" s="2" t="s">
        <v>10</v>
      </c>
      <c r="L13" s="3">
        <v>1236067.1000000001</v>
      </c>
      <c r="M13" s="4">
        <f t="shared" si="0"/>
        <v>2.0531669263971198E-2</v>
      </c>
      <c r="N13" s="77"/>
      <c r="O13" s="31"/>
      <c r="P13" s="35"/>
    </row>
    <row r="14" spans="1:16" s="5" customFormat="1" x14ac:dyDescent="0.25">
      <c r="A14" s="67"/>
      <c r="B14" s="70"/>
      <c r="C14" s="73"/>
      <c r="D14" s="64"/>
      <c r="E14" s="61"/>
      <c r="F14" s="61"/>
      <c r="G14" s="64"/>
      <c r="H14" s="70"/>
      <c r="I14" s="70"/>
      <c r="J14" s="70"/>
      <c r="K14" s="2" t="s">
        <v>31</v>
      </c>
      <c r="L14" s="3">
        <v>1686209.52</v>
      </c>
      <c r="M14" s="4">
        <f t="shared" si="0"/>
        <v>2.8008751445936571E-2</v>
      </c>
      <c r="N14" s="77"/>
      <c r="O14" s="31"/>
      <c r="P14" s="35"/>
    </row>
    <row r="15" spans="1:16" s="5" customFormat="1" x14ac:dyDescent="0.25">
      <c r="A15" s="67"/>
      <c r="B15" s="70"/>
      <c r="C15" s="73"/>
      <c r="D15" s="64"/>
      <c r="E15" s="61"/>
      <c r="F15" s="61"/>
      <c r="G15" s="64"/>
      <c r="H15" s="70"/>
      <c r="I15" s="70"/>
      <c r="J15" s="70"/>
      <c r="K15" s="2" t="s">
        <v>22</v>
      </c>
      <c r="L15" s="3">
        <v>1499874.7</v>
      </c>
      <c r="M15" s="4">
        <f t="shared" si="0"/>
        <v>2.4913640430845558E-2</v>
      </c>
      <c r="N15" s="77"/>
      <c r="O15" s="31"/>
      <c r="P15" s="35"/>
    </row>
    <row r="16" spans="1:16" s="5" customFormat="1" x14ac:dyDescent="0.25">
      <c r="A16" s="67"/>
      <c r="B16" s="70"/>
      <c r="C16" s="73"/>
      <c r="D16" s="64"/>
      <c r="E16" s="61"/>
      <c r="F16" s="61"/>
      <c r="G16" s="64"/>
      <c r="H16" s="70"/>
      <c r="I16" s="70"/>
      <c r="J16" s="70"/>
      <c r="K16" s="2" t="s">
        <v>33</v>
      </c>
      <c r="L16" s="3">
        <v>498398.17</v>
      </c>
      <c r="M16" s="4">
        <f t="shared" ref="M16:M24" si="1">L16/$F$8</f>
        <v>8.2786334076916136E-3</v>
      </c>
      <c r="N16" s="77"/>
      <c r="O16" s="31"/>
      <c r="P16" s="35"/>
    </row>
    <row r="17" spans="1:16" s="5" customFormat="1" x14ac:dyDescent="0.25">
      <c r="A17" s="67"/>
      <c r="B17" s="70"/>
      <c r="C17" s="73"/>
      <c r="D17" s="64"/>
      <c r="E17" s="61"/>
      <c r="F17" s="61"/>
      <c r="G17" s="64"/>
      <c r="H17" s="70"/>
      <c r="I17" s="70"/>
      <c r="J17" s="70"/>
      <c r="K17" s="2" t="s">
        <v>23</v>
      </c>
      <c r="L17" s="3">
        <v>3008837.45</v>
      </c>
      <c r="M17" s="4">
        <f t="shared" si="1"/>
        <v>4.9978237744901129E-2</v>
      </c>
      <c r="N17" s="77"/>
      <c r="O17" s="31"/>
      <c r="P17" s="35"/>
    </row>
    <row r="18" spans="1:16" s="5" customFormat="1" x14ac:dyDescent="0.25">
      <c r="A18" s="67"/>
      <c r="B18" s="70"/>
      <c r="C18" s="73"/>
      <c r="D18" s="64"/>
      <c r="E18" s="61"/>
      <c r="F18" s="61"/>
      <c r="G18" s="64"/>
      <c r="H18" s="70"/>
      <c r="I18" s="70"/>
      <c r="J18" s="70"/>
      <c r="K18" s="2" t="s">
        <v>35</v>
      </c>
      <c r="L18" s="3">
        <v>4898791.88</v>
      </c>
      <c r="M18" s="4">
        <f t="shared" ref="M18:M19" si="2">L18/$F$8</f>
        <v>8.137129017768345E-2</v>
      </c>
      <c r="N18" s="77"/>
      <c r="O18" s="31"/>
      <c r="P18" s="35"/>
    </row>
    <row r="19" spans="1:16" s="5" customFormat="1" x14ac:dyDescent="0.25">
      <c r="A19" s="67"/>
      <c r="B19" s="70"/>
      <c r="C19" s="73"/>
      <c r="D19" s="64"/>
      <c r="E19" s="61"/>
      <c r="F19" s="61"/>
      <c r="G19" s="64"/>
      <c r="H19" s="70"/>
      <c r="I19" s="70"/>
      <c r="J19" s="70"/>
      <c r="K19" s="2" t="s">
        <v>34</v>
      </c>
      <c r="L19" s="3">
        <v>4892605.33</v>
      </c>
      <c r="M19" s="4">
        <f t="shared" si="2"/>
        <v>8.1268528605528495E-2</v>
      </c>
      <c r="N19" s="77"/>
      <c r="O19" s="31"/>
      <c r="P19" s="35"/>
    </row>
    <row r="20" spans="1:16" s="5" customFormat="1" x14ac:dyDescent="0.25">
      <c r="A20" s="67"/>
      <c r="B20" s="70"/>
      <c r="C20" s="73"/>
      <c r="D20" s="64"/>
      <c r="E20" s="61"/>
      <c r="F20" s="61"/>
      <c r="G20" s="64"/>
      <c r="H20" s="70"/>
      <c r="I20" s="70"/>
      <c r="J20" s="70"/>
      <c r="K20" s="2" t="s">
        <v>36</v>
      </c>
      <c r="L20" s="3">
        <v>7251486.7699999996</v>
      </c>
      <c r="M20" s="4">
        <f>L20/$F$8</f>
        <v>0.12045068429837082</v>
      </c>
      <c r="N20" s="77"/>
      <c r="O20" s="31"/>
      <c r="P20" s="35"/>
    </row>
    <row r="21" spans="1:16" s="5" customFormat="1" x14ac:dyDescent="0.25">
      <c r="A21" s="67"/>
      <c r="B21" s="70"/>
      <c r="C21" s="73"/>
      <c r="D21" s="64"/>
      <c r="E21" s="61"/>
      <c r="F21" s="61"/>
      <c r="G21" s="64"/>
      <c r="H21" s="70"/>
      <c r="I21" s="70"/>
      <c r="J21" s="70"/>
      <c r="K21" s="2" t="s">
        <v>37</v>
      </c>
      <c r="L21" s="3">
        <v>6569215.3200000003</v>
      </c>
      <c r="M21" s="4">
        <f t="shared" ref="M21:M23" si="3">L21/$F$8</f>
        <v>0.10911782723935676</v>
      </c>
      <c r="N21" s="77"/>
      <c r="O21" s="31"/>
      <c r="P21" s="35"/>
    </row>
    <row r="22" spans="1:16" s="5" customFormat="1" x14ac:dyDescent="0.25">
      <c r="A22" s="67"/>
      <c r="B22" s="70"/>
      <c r="C22" s="73"/>
      <c r="D22" s="64"/>
      <c r="E22" s="61"/>
      <c r="F22" s="61"/>
      <c r="G22" s="64"/>
      <c r="H22" s="70"/>
      <c r="I22" s="70"/>
      <c r="J22" s="70"/>
      <c r="K22" s="2" t="s">
        <v>43</v>
      </c>
      <c r="L22" s="24">
        <v>7876178.04</v>
      </c>
      <c r="M22" s="4">
        <f>L22/$F$8</f>
        <v>0.13082710686291457</v>
      </c>
      <c r="N22" s="77"/>
      <c r="O22" s="31"/>
      <c r="P22" s="35"/>
    </row>
    <row r="23" spans="1:16" s="5" customFormat="1" x14ac:dyDescent="0.25">
      <c r="A23" s="67"/>
      <c r="B23" s="70"/>
      <c r="C23" s="73"/>
      <c r="D23" s="64"/>
      <c r="E23" s="61"/>
      <c r="F23" s="61"/>
      <c r="G23" s="64"/>
      <c r="H23" s="70"/>
      <c r="I23" s="70"/>
      <c r="J23" s="70"/>
      <c r="K23" s="2" t="s">
        <v>43</v>
      </c>
      <c r="L23" s="24">
        <v>1870591.51</v>
      </c>
      <c r="M23" s="4">
        <f>L23/$F$8</f>
        <v>3.1071425015124558E-2</v>
      </c>
      <c r="N23" s="77"/>
      <c r="O23" s="31"/>
      <c r="P23" s="35"/>
    </row>
    <row r="24" spans="1:16" s="5" customFormat="1" ht="14.25" thickBot="1" x14ac:dyDescent="0.3">
      <c r="A24" s="68"/>
      <c r="B24" s="71"/>
      <c r="C24" s="74"/>
      <c r="D24" s="65"/>
      <c r="E24" s="62"/>
      <c r="F24" s="62"/>
      <c r="G24" s="65"/>
      <c r="H24" s="71"/>
      <c r="I24" s="71"/>
      <c r="J24" s="71"/>
      <c r="K24" s="11" t="s">
        <v>44</v>
      </c>
      <c r="L24" s="17">
        <v>7768833.6399999997</v>
      </c>
      <c r="M24" s="12">
        <f t="shared" si="1"/>
        <v>0.12904406473021851</v>
      </c>
      <c r="N24" s="78"/>
      <c r="O24" s="32"/>
      <c r="P24" s="36"/>
    </row>
    <row r="25" spans="1:16" s="5" customFormat="1" x14ac:dyDescent="0.25">
      <c r="A25" s="49" t="s">
        <v>38</v>
      </c>
      <c r="B25" s="46" t="s">
        <v>39</v>
      </c>
      <c r="C25" s="52" t="s">
        <v>42</v>
      </c>
      <c r="D25" s="55" t="s">
        <v>40</v>
      </c>
      <c r="E25" s="37">
        <v>2442225.19</v>
      </c>
      <c r="F25" s="37">
        <v>0</v>
      </c>
      <c r="G25" s="40" t="s">
        <v>41</v>
      </c>
      <c r="H25" s="43">
        <v>45884</v>
      </c>
      <c r="I25" s="46">
        <v>195</v>
      </c>
      <c r="J25" s="43">
        <f>H25+I25-1</f>
        <v>46078</v>
      </c>
      <c r="K25" s="8" t="s">
        <v>6</v>
      </c>
      <c r="L25" s="9">
        <v>195059.95</v>
      </c>
      <c r="M25" s="10">
        <f>L25/$E$25</f>
        <v>7.9869764180100042E-2</v>
      </c>
      <c r="N25" s="25">
        <f t="shared" ref="N25" si="4">SUM(L25:L31)</f>
        <v>2242224.83</v>
      </c>
      <c r="O25" s="29">
        <f t="shared" ref="O25" si="5">N25/E25</f>
        <v>0.91810732244556048</v>
      </c>
      <c r="P25" s="33">
        <f t="shared" ref="P25" si="6">E25-N25</f>
        <v>200000.35999999987</v>
      </c>
    </row>
    <row r="26" spans="1:16" s="5" customFormat="1" x14ac:dyDescent="0.25">
      <c r="A26" s="50"/>
      <c r="B26" s="47"/>
      <c r="C26" s="53"/>
      <c r="D26" s="56"/>
      <c r="E26" s="38"/>
      <c r="F26" s="38"/>
      <c r="G26" s="41"/>
      <c r="H26" s="44"/>
      <c r="I26" s="47"/>
      <c r="J26" s="44"/>
      <c r="K26" s="2" t="s">
        <v>7</v>
      </c>
      <c r="L26" s="13">
        <v>322271</v>
      </c>
      <c r="M26" s="4">
        <f t="shared" ref="M26:M31" si="7">L26/$E$25</f>
        <v>0.13195793791644578</v>
      </c>
      <c r="N26" s="26"/>
      <c r="O26" s="30"/>
      <c r="P26" s="34"/>
    </row>
    <row r="27" spans="1:16" s="5" customFormat="1" x14ac:dyDescent="0.25">
      <c r="A27" s="50"/>
      <c r="B27" s="47"/>
      <c r="C27" s="53"/>
      <c r="D27" s="56"/>
      <c r="E27" s="38"/>
      <c r="F27" s="38"/>
      <c r="G27" s="41"/>
      <c r="H27" s="44"/>
      <c r="I27" s="47"/>
      <c r="J27" s="44"/>
      <c r="K27" s="2" t="s">
        <v>8</v>
      </c>
      <c r="L27" s="13">
        <v>501231.66</v>
      </c>
      <c r="M27" s="4">
        <f t="shared" si="7"/>
        <v>0.20523564413812306</v>
      </c>
      <c r="N27" s="26"/>
      <c r="O27" s="30"/>
      <c r="P27" s="34"/>
    </row>
    <row r="28" spans="1:16" s="5" customFormat="1" x14ac:dyDescent="0.25">
      <c r="A28" s="50"/>
      <c r="B28" s="47"/>
      <c r="C28" s="53"/>
      <c r="D28" s="56"/>
      <c r="E28" s="38"/>
      <c r="F28" s="38"/>
      <c r="G28" s="41"/>
      <c r="H28" s="44"/>
      <c r="I28" s="47"/>
      <c r="J28" s="44"/>
      <c r="K28" s="2" t="s">
        <v>9</v>
      </c>
      <c r="L28" s="13">
        <v>606592.73</v>
      </c>
      <c r="M28" s="4">
        <f t="shared" si="7"/>
        <v>0.24837706714506536</v>
      </c>
      <c r="N28" s="26"/>
      <c r="O28" s="30"/>
      <c r="P28" s="34"/>
    </row>
    <row r="29" spans="1:16" s="5" customFormat="1" x14ac:dyDescent="0.25">
      <c r="A29" s="50"/>
      <c r="B29" s="47"/>
      <c r="C29" s="53"/>
      <c r="D29" s="56"/>
      <c r="E29" s="38"/>
      <c r="F29" s="38"/>
      <c r="G29" s="41"/>
      <c r="H29" s="44"/>
      <c r="I29" s="47"/>
      <c r="J29" s="44"/>
      <c r="K29" s="2" t="s">
        <v>50</v>
      </c>
      <c r="L29" s="13">
        <v>381017.27</v>
      </c>
      <c r="M29" s="4">
        <f t="shared" si="7"/>
        <v>0.15601234135169986</v>
      </c>
      <c r="N29" s="26"/>
      <c r="O29" s="30"/>
      <c r="P29" s="34"/>
    </row>
    <row r="30" spans="1:16" s="5" customFormat="1" x14ac:dyDescent="0.25">
      <c r="A30" s="50"/>
      <c r="B30" s="47"/>
      <c r="C30" s="53"/>
      <c r="D30" s="56"/>
      <c r="E30" s="38"/>
      <c r="F30" s="38"/>
      <c r="G30" s="41"/>
      <c r="H30" s="44"/>
      <c r="I30" s="47"/>
      <c r="J30" s="44"/>
      <c r="K30" s="2" t="s">
        <v>51</v>
      </c>
      <c r="L30" s="13">
        <v>236052.22</v>
      </c>
      <c r="M30" s="4">
        <f t="shared" si="7"/>
        <v>9.665456771412631E-2</v>
      </c>
      <c r="N30" s="27"/>
      <c r="O30" s="31"/>
      <c r="P30" s="35"/>
    </row>
    <row r="31" spans="1:16" ht="14.25" thickBot="1" x14ac:dyDescent="0.3">
      <c r="A31" s="51"/>
      <c r="B31" s="48"/>
      <c r="C31" s="54"/>
      <c r="D31" s="57"/>
      <c r="E31" s="39"/>
      <c r="F31" s="39"/>
      <c r="G31" s="42"/>
      <c r="H31" s="45"/>
      <c r="I31" s="48"/>
      <c r="J31" s="45"/>
      <c r="K31" s="11" t="s">
        <v>31</v>
      </c>
      <c r="L31" s="14">
        <v>0</v>
      </c>
      <c r="M31" s="12">
        <f t="shared" si="7"/>
        <v>0</v>
      </c>
      <c r="N31" s="28"/>
      <c r="O31" s="32"/>
      <c r="P31" s="36"/>
    </row>
    <row r="32" spans="1:16" s="5" customFormat="1" x14ac:dyDescent="0.25">
      <c r="A32" s="49" t="s">
        <v>45</v>
      </c>
      <c r="B32" s="46" t="s">
        <v>49</v>
      </c>
      <c r="C32" s="52" t="s">
        <v>46</v>
      </c>
      <c r="D32" s="55" t="s">
        <v>47</v>
      </c>
      <c r="E32" s="37">
        <v>6209941.1399999997</v>
      </c>
      <c r="F32" s="37">
        <v>0</v>
      </c>
      <c r="G32" s="40" t="s">
        <v>48</v>
      </c>
      <c r="H32" s="43">
        <v>45983</v>
      </c>
      <c r="I32" s="46">
        <v>210</v>
      </c>
      <c r="J32" s="43">
        <f>H32+I32-1</f>
        <v>46192</v>
      </c>
      <c r="K32" s="8" t="s">
        <v>6</v>
      </c>
      <c r="L32" s="9">
        <v>1423682.98</v>
      </c>
      <c r="M32" s="10">
        <f>L32/$E$25</f>
        <v>0.58294500680340622</v>
      </c>
      <c r="N32" s="25">
        <f t="shared" ref="N32" si="8">SUM(L32:L38)</f>
        <v>1610091.39</v>
      </c>
      <c r="O32" s="29">
        <f t="shared" ref="O32" si="9">N32/E32</f>
        <v>0.2592764333350831</v>
      </c>
      <c r="P32" s="33">
        <f t="shared" ref="P32" si="10">E32-N32</f>
        <v>4599849.75</v>
      </c>
    </row>
    <row r="33" spans="1:16" s="5" customFormat="1" x14ac:dyDescent="0.25">
      <c r="A33" s="50"/>
      <c r="B33" s="47"/>
      <c r="C33" s="53"/>
      <c r="D33" s="56"/>
      <c r="E33" s="38"/>
      <c r="F33" s="38"/>
      <c r="G33" s="41"/>
      <c r="H33" s="44"/>
      <c r="I33" s="47"/>
      <c r="J33" s="44"/>
      <c r="K33" s="2" t="s">
        <v>52</v>
      </c>
      <c r="L33" s="13">
        <v>186408.41</v>
      </c>
      <c r="M33" s="4">
        <f t="shared" ref="M33:M38" si="11">L33/$E$25</f>
        <v>7.6327281678721853E-2</v>
      </c>
      <c r="N33" s="26"/>
      <c r="O33" s="30"/>
      <c r="P33" s="34"/>
    </row>
    <row r="34" spans="1:16" s="5" customFormat="1" x14ac:dyDescent="0.25">
      <c r="A34" s="50"/>
      <c r="B34" s="47"/>
      <c r="C34" s="53"/>
      <c r="D34" s="56"/>
      <c r="E34" s="38"/>
      <c r="F34" s="38"/>
      <c r="G34" s="41"/>
      <c r="H34" s="44"/>
      <c r="I34" s="47"/>
      <c r="J34" s="44"/>
      <c r="K34" s="2" t="s">
        <v>52</v>
      </c>
      <c r="L34" s="13">
        <v>0</v>
      </c>
      <c r="M34" s="4">
        <f t="shared" si="11"/>
        <v>0</v>
      </c>
      <c r="N34" s="26"/>
      <c r="O34" s="30"/>
      <c r="P34" s="34"/>
    </row>
    <row r="35" spans="1:16" s="5" customFormat="1" x14ac:dyDescent="0.25">
      <c r="A35" s="50"/>
      <c r="B35" s="47"/>
      <c r="C35" s="53"/>
      <c r="D35" s="56"/>
      <c r="E35" s="38"/>
      <c r="F35" s="38"/>
      <c r="G35" s="41"/>
      <c r="H35" s="44"/>
      <c r="I35" s="47"/>
      <c r="J35" s="44"/>
      <c r="K35" s="2" t="s">
        <v>8</v>
      </c>
      <c r="L35" s="13">
        <v>0</v>
      </c>
      <c r="M35" s="4">
        <f t="shared" si="11"/>
        <v>0</v>
      </c>
      <c r="N35" s="26"/>
      <c r="O35" s="30"/>
      <c r="P35" s="34"/>
    </row>
    <row r="36" spans="1:16" s="5" customFormat="1" x14ac:dyDescent="0.25">
      <c r="A36" s="50"/>
      <c r="B36" s="47"/>
      <c r="C36" s="53"/>
      <c r="D36" s="56"/>
      <c r="E36" s="38"/>
      <c r="F36" s="38"/>
      <c r="G36" s="41"/>
      <c r="H36" s="44"/>
      <c r="I36" s="47"/>
      <c r="J36" s="44"/>
      <c r="K36" s="2" t="s">
        <v>9</v>
      </c>
      <c r="L36" s="13">
        <v>0</v>
      </c>
      <c r="M36" s="4">
        <f t="shared" si="11"/>
        <v>0</v>
      </c>
      <c r="N36" s="26"/>
      <c r="O36" s="30"/>
      <c r="P36" s="34"/>
    </row>
    <row r="37" spans="1:16" s="5" customFormat="1" x14ac:dyDescent="0.25">
      <c r="A37" s="50"/>
      <c r="B37" s="47"/>
      <c r="C37" s="53"/>
      <c r="D37" s="56"/>
      <c r="E37" s="38"/>
      <c r="F37" s="38"/>
      <c r="G37" s="41"/>
      <c r="H37" s="44"/>
      <c r="I37" s="47"/>
      <c r="J37" s="44"/>
      <c r="K37" s="2" t="s">
        <v>10</v>
      </c>
      <c r="L37" s="13">
        <v>0</v>
      </c>
      <c r="M37" s="4">
        <f t="shared" si="11"/>
        <v>0</v>
      </c>
      <c r="N37" s="27"/>
      <c r="O37" s="31"/>
      <c r="P37" s="35"/>
    </row>
    <row r="38" spans="1:16" ht="14.25" thickBot="1" x14ac:dyDescent="0.3">
      <c r="A38" s="51"/>
      <c r="B38" s="48"/>
      <c r="C38" s="54"/>
      <c r="D38" s="57"/>
      <c r="E38" s="39"/>
      <c r="F38" s="39"/>
      <c r="G38" s="42"/>
      <c r="H38" s="45"/>
      <c r="I38" s="48"/>
      <c r="J38" s="45"/>
      <c r="K38" s="11" t="s">
        <v>31</v>
      </c>
      <c r="L38" s="14">
        <v>0</v>
      </c>
      <c r="M38" s="12">
        <f t="shared" si="11"/>
        <v>0</v>
      </c>
      <c r="N38" s="28"/>
      <c r="O38" s="32"/>
      <c r="P38" s="36"/>
    </row>
  </sheetData>
  <mergeCells count="41">
    <mergeCell ref="A25:A31"/>
    <mergeCell ref="B25:B31"/>
    <mergeCell ref="C25:C31"/>
    <mergeCell ref="D25:D31"/>
    <mergeCell ref="E25:E31"/>
    <mergeCell ref="N25:N31"/>
    <mergeCell ref="O25:O31"/>
    <mergeCell ref="P25:P31"/>
    <mergeCell ref="F25:F31"/>
    <mergeCell ref="G25:G31"/>
    <mergeCell ref="H25:H31"/>
    <mergeCell ref="I25:I31"/>
    <mergeCell ref="J25:J31"/>
    <mergeCell ref="N1:O1"/>
    <mergeCell ref="H8:H24"/>
    <mergeCell ref="I8:I24"/>
    <mergeCell ref="J8:J24"/>
    <mergeCell ref="N8:N24"/>
    <mergeCell ref="O8:O24"/>
    <mergeCell ref="P8:P24"/>
    <mergeCell ref="A2:P6"/>
    <mergeCell ref="F8:F24"/>
    <mergeCell ref="G8:G24"/>
    <mergeCell ref="A8:A24"/>
    <mergeCell ref="B8:B24"/>
    <mergeCell ref="C8:C24"/>
    <mergeCell ref="D8:D24"/>
    <mergeCell ref="E8:E24"/>
    <mergeCell ref="A32:A38"/>
    <mergeCell ref="B32:B38"/>
    <mergeCell ref="C32:C38"/>
    <mergeCell ref="D32:D38"/>
    <mergeCell ref="E32:E38"/>
    <mergeCell ref="N32:N38"/>
    <mergeCell ref="O32:O38"/>
    <mergeCell ref="P32:P38"/>
    <mergeCell ref="F32:F38"/>
    <mergeCell ref="G32:G38"/>
    <mergeCell ref="H32:H38"/>
    <mergeCell ref="I32:I38"/>
    <mergeCell ref="J32:J3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Tayná Cordeiro de Araújo</dc:creator>
  <cp:lastModifiedBy>Wilian de Novaes Coutinho</cp:lastModifiedBy>
  <dcterms:created xsi:type="dcterms:W3CDTF">2025-02-26T22:10:02Z</dcterms:created>
  <dcterms:modified xsi:type="dcterms:W3CDTF">2026-02-11T13:36:14Z</dcterms:modified>
</cp:coreProperties>
</file>