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41E4EF4F-957A-4319-84FC-1FA1BFF180B3}" xr6:coauthVersionLast="47" xr6:coauthVersionMax="47" xr10:uidLastSave="{00000000-0000-0000-0000-000000000000}"/>
  <bookViews>
    <workbookView xWindow="-120" yWindow="-120" windowWidth="25440" windowHeight="15990" xr2:uid="{7CA0AD31-5504-4680-9345-E0ABC1A15B46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1" i="1" l="1"/>
  <c r="M192" i="1"/>
  <c r="M190" i="1"/>
  <c r="M189" i="1"/>
  <c r="M188" i="1"/>
  <c r="M187" i="1"/>
  <c r="M186" i="1"/>
  <c r="N185" i="1"/>
  <c r="M185" i="1"/>
  <c r="J185" i="1"/>
  <c r="M183" i="1"/>
  <c r="M182" i="1"/>
  <c r="M181" i="1"/>
  <c r="M184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N166" i="1"/>
  <c r="M166" i="1"/>
  <c r="I166" i="1"/>
  <c r="J166" i="1" s="1"/>
  <c r="N157" i="1"/>
  <c r="P157" i="1" s="1"/>
  <c r="J157" i="1"/>
  <c r="M156" i="1"/>
  <c r="M155" i="1"/>
  <c r="M149" i="1"/>
  <c r="M150" i="1"/>
  <c r="M151" i="1"/>
  <c r="M152" i="1"/>
  <c r="M153" i="1"/>
  <c r="M154" i="1"/>
  <c r="M148" i="1"/>
  <c r="M147" i="1"/>
  <c r="M142" i="1"/>
  <c r="M143" i="1"/>
  <c r="M144" i="1"/>
  <c r="M145" i="1"/>
  <c r="M146" i="1"/>
  <c r="M141" i="1"/>
  <c r="N141" i="1"/>
  <c r="J141" i="1"/>
  <c r="N148" i="1"/>
  <c r="O148" i="1" s="1"/>
  <c r="J148" i="1"/>
  <c r="N133" i="1"/>
  <c r="P133" i="1" s="1"/>
  <c r="M140" i="1"/>
  <c r="M139" i="1"/>
  <c r="M138" i="1"/>
  <c r="M134" i="1"/>
  <c r="M135" i="1"/>
  <c r="M136" i="1"/>
  <c r="M137" i="1"/>
  <c r="M133" i="1"/>
  <c r="I133" i="1"/>
  <c r="J133" i="1" s="1"/>
  <c r="M132" i="1"/>
  <c r="M126" i="1"/>
  <c r="M127" i="1"/>
  <c r="M128" i="1"/>
  <c r="M129" i="1"/>
  <c r="M130" i="1"/>
  <c r="M131" i="1"/>
  <c r="M125" i="1"/>
  <c r="N125" i="1"/>
  <c r="O125" i="1" s="1"/>
  <c r="J125" i="1"/>
  <c r="M101" i="1"/>
  <c r="N91" i="1"/>
  <c r="O185" i="1" l="1"/>
  <c r="P185" i="1"/>
  <c r="O141" i="1"/>
  <c r="P141" i="1"/>
  <c r="O166" i="1"/>
  <c r="P166" i="1"/>
  <c r="O157" i="1"/>
  <c r="P148" i="1"/>
  <c r="O133" i="1"/>
  <c r="P125" i="1"/>
  <c r="O91" i="1"/>
  <c r="M92" i="1"/>
  <c r="M93" i="1"/>
  <c r="M94" i="1"/>
  <c r="M95" i="1"/>
  <c r="M96" i="1"/>
  <c r="M97" i="1"/>
  <c r="M98" i="1"/>
  <c r="M99" i="1"/>
  <c r="M100" i="1"/>
  <c r="M91" i="1"/>
  <c r="N85" i="1"/>
  <c r="F85" i="1"/>
  <c r="J85" i="1"/>
  <c r="N79" i="1"/>
  <c r="F79" i="1"/>
  <c r="M80" i="1" s="1"/>
  <c r="J79" i="1"/>
  <c r="P70" i="1"/>
  <c r="O70" i="1"/>
  <c r="M71" i="1"/>
  <c r="M72" i="1"/>
  <c r="M73" i="1"/>
  <c r="M74" i="1"/>
  <c r="M75" i="1"/>
  <c r="M76" i="1"/>
  <c r="M77" i="1"/>
  <c r="M78" i="1"/>
  <c r="M70" i="1"/>
  <c r="J70" i="1"/>
  <c r="M60" i="1"/>
  <c r="M61" i="1"/>
  <c r="M62" i="1"/>
  <c r="M63" i="1"/>
  <c r="M64" i="1"/>
  <c r="M65" i="1"/>
  <c r="M66" i="1"/>
  <c r="M67" i="1"/>
  <c r="M68" i="1"/>
  <c r="M69" i="1"/>
  <c r="M59" i="1"/>
  <c r="J59" i="1"/>
  <c r="M51" i="1"/>
  <c r="N59" i="1"/>
  <c r="P59" i="1" s="1"/>
  <c r="N51" i="1"/>
  <c r="F51" i="1"/>
  <c r="M52" i="1" s="1"/>
  <c r="J51" i="1"/>
  <c r="N43" i="1"/>
  <c r="O43" i="1" s="1"/>
  <c r="M44" i="1"/>
  <c r="M45" i="1"/>
  <c r="M46" i="1"/>
  <c r="M47" i="1"/>
  <c r="M48" i="1"/>
  <c r="M49" i="1"/>
  <c r="M50" i="1"/>
  <c r="M43" i="1"/>
  <c r="J43" i="1"/>
  <c r="N36" i="1"/>
  <c r="O36" i="1" s="1"/>
  <c r="M37" i="1"/>
  <c r="M38" i="1"/>
  <c r="M39" i="1"/>
  <c r="M40" i="1"/>
  <c r="M41" i="1"/>
  <c r="M42" i="1"/>
  <c r="M36" i="1"/>
  <c r="J36" i="1"/>
  <c r="N26" i="1"/>
  <c r="O26" i="1" s="1"/>
  <c r="M27" i="1"/>
  <c r="M28" i="1"/>
  <c r="M29" i="1"/>
  <c r="M30" i="1"/>
  <c r="M31" i="1"/>
  <c r="M32" i="1"/>
  <c r="M33" i="1"/>
  <c r="M34" i="1"/>
  <c r="M35" i="1"/>
  <c r="M26" i="1"/>
  <c r="J26" i="1"/>
  <c r="M20" i="1"/>
  <c r="M21" i="1"/>
  <c r="M22" i="1"/>
  <c r="M23" i="1"/>
  <c r="M24" i="1"/>
  <c r="M25" i="1"/>
  <c r="M19" i="1"/>
  <c r="O19" i="1"/>
  <c r="J19" i="1"/>
  <c r="N12" i="1"/>
  <c r="P12" i="1" s="1"/>
  <c r="M18" i="1"/>
  <c r="M13" i="1"/>
  <c r="M14" i="1"/>
  <c r="M15" i="1"/>
  <c r="M16" i="1"/>
  <c r="M17" i="1"/>
  <c r="M12" i="1"/>
  <c r="J12" i="1"/>
  <c r="N8" i="1"/>
  <c r="P8" i="1" s="1"/>
  <c r="M9" i="1"/>
  <c r="M10" i="1"/>
  <c r="M11" i="1"/>
  <c r="M8" i="1"/>
  <c r="J8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N102" i="1"/>
  <c r="P102" i="1" s="1"/>
  <c r="M102" i="1"/>
  <c r="J102" i="1"/>
  <c r="M90" i="1" l="1"/>
  <c r="M86" i="1"/>
  <c r="M82" i="1"/>
  <c r="M81" i="1"/>
  <c r="P79" i="1"/>
  <c r="M83" i="1"/>
  <c r="M89" i="1"/>
  <c r="M87" i="1"/>
  <c r="M84" i="1"/>
  <c r="M88" i="1"/>
  <c r="O85" i="1"/>
  <c r="M85" i="1"/>
  <c r="P91" i="1"/>
  <c r="P85" i="1"/>
  <c r="M79" i="1"/>
  <c r="O79" i="1"/>
  <c r="M58" i="1"/>
  <c r="M56" i="1"/>
  <c r="P51" i="1"/>
  <c r="O59" i="1"/>
  <c r="O8" i="1"/>
  <c r="M57" i="1"/>
  <c r="M55" i="1"/>
  <c r="M53" i="1"/>
  <c r="M54" i="1"/>
  <c r="O51" i="1"/>
  <c r="P43" i="1"/>
  <c r="P36" i="1"/>
  <c r="P26" i="1"/>
  <c r="P19" i="1"/>
  <c r="O12" i="1"/>
  <c r="O102" i="1"/>
</calcChain>
</file>

<file path=xl/sharedStrings.xml><?xml version="1.0" encoding="utf-8"?>
<sst xmlns="http://schemas.openxmlformats.org/spreadsheetml/2006/main" count="304" uniqueCount="144">
  <si>
    <t>DATA DE ATUALIZAÇÃO:</t>
  </si>
  <si>
    <t>Contrato</t>
  </si>
  <si>
    <t>Ordem de Serviço</t>
  </si>
  <si>
    <t>Comarca</t>
  </si>
  <si>
    <t>Objeto</t>
  </si>
  <si>
    <t>Valor contratado</t>
  </si>
  <si>
    <t>Valor do contrato atualizado (Aditamento contrarual/Apostilamento)</t>
  </si>
  <si>
    <t>Empresa Contratada</t>
  </si>
  <si>
    <t>Data de Início da obra</t>
  </si>
  <si>
    <t>Prazo de execução</t>
  </si>
  <si>
    <t>Data prevista para conclusão da obra</t>
  </si>
  <si>
    <t>Nº da Medição</t>
  </si>
  <si>
    <t xml:space="preserve">Valor da Medição </t>
  </si>
  <si>
    <t>% Executado</t>
  </si>
  <si>
    <t>Total Executado</t>
  </si>
  <si>
    <t>% Acumu.</t>
  </si>
  <si>
    <t>Saldo Contratual</t>
  </si>
  <si>
    <t>04/2023-EM</t>
  </si>
  <si>
    <t>156/2023-DEA</t>
  </si>
  <si>
    <t>Alagoinhas</t>
  </si>
  <si>
    <t>Construção do novo Fórum da Comarca de Alagoinhas</t>
  </si>
  <si>
    <t>CONSTRUTORA VENÂNCIO LTDA - CNPJ 12.574.539/0001-33</t>
  </si>
  <si>
    <t>1ª Medição</t>
  </si>
  <si>
    <t>2ª Medição</t>
  </si>
  <si>
    <t>3ª Medição</t>
  </si>
  <si>
    <t>4ª Medição</t>
  </si>
  <si>
    <t>5ª Medição</t>
  </si>
  <si>
    <t>6ª Medição A</t>
  </si>
  <si>
    <t>6ª Medição B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</si>
  <si>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</si>
  <si>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</si>
  <si>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</si>
  <si>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</si>
  <si>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</si>
  <si>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</si>
  <si>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</si>
  <si>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</si>
  <si>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</si>
  <si>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</si>
  <si>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</si>
  <si>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 A</t>
  </si>
  <si>
    <t>18ª Medição B</t>
  </si>
  <si>
    <t>19ª Medição</t>
  </si>
  <si>
    <t>20ª Medição</t>
  </si>
  <si>
    <t>21ª Medição</t>
  </si>
  <si>
    <t>01/2021-EM</t>
  </si>
  <si>
    <t>002/2021-DEA</t>
  </si>
  <si>
    <t>Capital</t>
  </si>
  <si>
    <t>Reforma e adequação do 4º pavimento- UNICORP</t>
  </si>
  <si>
    <t>CS CONSTRUÇÕES E EMPREENDIMENTOS LTDA - CNPJ 33.833.880/0001-36</t>
  </si>
  <si>
    <t>02/2021-EM</t>
  </si>
  <si>
    <t>Gentio do Ouro</t>
  </si>
  <si>
    <t>Construção do novo Fórum da Comarca de Gentio do Ouro</t>
  </si>
  <si>
    <t>CSG ENGENHARIA LTDA - CNPJ 01.027.728/0001-70</t>
  </si>
  <si>
    <t>5ª Medição A</t>
  </si>
  <si>
    <t>5ª Medição B</t>
  </si>
  <si>
    <t>6ª Medição</t>
  </si>
  <si>
    <t>03/2021-EM</t>
  </si>
  <si>
    <t>105/2021-DEA</t>
  </si>
  <si>
    <t>Feira de Santana</t>
  </si>
  <si>
    <t>Construção da nova Sede dos Juizado Especiais Comarca de Feira de Santana</t>
  </si>
  <si>
    <t>CSG ENGENHARIA - CNPJ 01.027.728/0002-50</t>
  </si>
  <si>
    <t>053/2021-S</t>
  </si>
  <si>
    <t>138/2021-DEA</t>
  </si>
  <si>
    <t>Reforma e adequação do Complexo de Galpões</t>
  </si>
  <si>
    <t>2ª Medição A</t>
  </si>
  <si>
    <t>2ª Medição B</t>
  </si>
  <si>
    <t xml:space="preserve">6ª Medição </t>
  </si>
  <si>
    <t>04/2022-EM</t>
  </si>
  <si>
    <t>01/2023-DEA</t>
  </si>
  <si>
    <t>Intervenções e Reforma no Fórum Ruy Barbosa</t>
  </si>
  <si>
    <t>ROMAS ENGENHARIA E CONSULTORIA EIRELI-ME - CNPJ 24.051.496/0001-90</t>
  </si>
  <si>
    <t>01/2022-EM</t>
  </si>
  <si>
    <t>182/2022-DEA</t>
  </si>
  <si>
    <t>Canarana</t>
  </si>
  <si>
    <t>Construção do novo Fórum da Comarca de Canarana</t>
  </si>
  <si>
    <t>02/2022-EM</t>
  </si>
  <si>
    <t>204/2022-DEA</t>
  </si>
  <si>
    <t>Lapão</t>
  </si>
  <si>
    <t>Construção do novo Fórum da Comarca de Lapão</t>
  </si>
  <si>
    <t>3ª Medição A</t>
  </si>
  <si>
    <t>3ª Medição B</t>
  </si>
  <si>
    <t>03/2022-EM</t>
  </si>
  <si>
    <t>220/2023-DEA</t>
  </si>
  <si>
    <t>Cruz das Almas</t>
  </si>
  <si>
    <t>Construção do novo Fórum da Comarca de Cruz das Almas</t>
  </si>
  <si>
    <t>CSG ENGENHARIA - CNPJ 01.027.728/0002/50</t>
  </si>
  <si>
    <t>01/2023-EM</t>
  </si>
  <si>
    <t>100/2023-DEA</t>
  </si>
  <si>
    <t>Belo Campo</t>
  </si>
  <si>
    <t>Construção do novo Fórum da Comarca de Belo Campo</t>
  </si>
  <si>
    <t>CFA CONSTRUTORA EIRELI - CNPJ 19.711.011/0001-08</t>
  </si>
  <si>
    <t>8ª Medição A</t>
  </si>
  <si>
    <t>8ª Medição B</t>
  </si>
  <si>
    <t>02/2023-EM</t>
  </si>
  <si>
    <t>120/2023-DEA</t>
  </si>
  <si>
    <t>Tanque Novo</t>
  </si>
  <si>
    <t>Construção do novo Fórum da Comarca de Tanque Novo</t>
  </si>
  <si>
    <t>03/2023-EM</t>
  </si>
  <si>
    <t>121/2023-DEA</t>
  </si>
  <si>
    <t>Baianopolis</t>
  </si>
  <si>
    <t>Construção do novo Fórum da Comarca de Baianopolis</t>
  </si>
  <si>
    <t>05/2023-EM</t>
  </si>
  <si>
    <t>217/2023-DEA</t>
  </si>
  <si>
    <t>Eunápolis</t>
  </si>
  <si>
    <t>Construção do novo Fórum da Comarca de Eunápolis</t>
  </si>
  <si>
    <t>QUADRO DE ACOMPANHAMENTO DE OBRAS DE CONSTRUÇÃO/REFORMA CONCLUÍDAS</t>
  </si>
  <si>
    <t>90/2024</t>
  </si>
  <si>
    <t>396/2024-DEA</t>
  </si>
  <si>
    <t>Retirolândia</t>
  </si>
  <si>
    <t>Construção do novo Fórum da Comarca de Retirolândia</t>
  </si>
  <si>
    <t>CONSTRUTORA FARIA LIMA LTDA- CNPJ 04.411.085/0001-51</t>
  </si>
  <si>
    <t>1ª Medição A</t>
  </si>
  <si>
    <t>1ª Medição B</t>
  </si>
  <si>
    <t>111/2024</t>
  </si>
  <si>
    <t>414/2024-DEA</t>
  </si>
  <si>
    <t>Tremedal</t>
  </si>
  <si>
    <t>Construção do novo Fórum da Comarca de Tremedal</t>
  </si>
  <si>
    <t>112/2024</t>
  </si>
  <si>
    <t>001/2025-DEA</t>
  </si>
  <si>
    <t xml:space="preserve">Construção do novo Fórum da Comarca de Wenceslau Guimarães </t>
  </si>
  <si>
    <t>PMG CONSTRUÇÕES E PROJETOS LTDA - CNPJ 27.594.624/0001-30</t>
  </si>
  <si>
    <t>007/2025</t>
  </si>
  <si>
    <t>005/2025-DEA</t>
  </si>
  <si>
    <t>Ibirapuã</t>
  </si>
  <si>
    <t>Construção do novo Fórum da Comarca de Iburapuã</t>
  </si>
  <si>
    <t>Wenceslau Guimarães</t>
  </si>
  <si>
    <t>006/2025</t>
  </si>
  <si>
    <t>015/2025-DEA</t>
  </si>
  <si>
    <t>São Gonçalo dos Campos</t>
  </si>
  <si>
    <t>Construção do novo Fórum da Comarca de São Gonçalo dos Campos</t>
  </si>
  <si>
    <t>06/2023-EM</t>
  </si>
  <si>
    <t>190/2024-DEA</t>
  </si>
  <si>
    <t>Ilhéus</t>
  </si>
  <si>
    <t>Construção do novo Fórum da Comarca de Ilhéus</t>
  </si>
  <si>
    <t>4ª Medição A</t>
  </si>
  <si>
    <t>4ª Medição B</t>
  </si>
  <si>
    <t>APOSTILA 01/2025</t>
  </si>
  <si>
    <t>APOSTILA 04/2025</t>
  </si>
  <si>
    <t>67/2025</t>
  </si>
  <si>
    <t>215/2025-DEA</t>
  </si>
  <si>
    <t xml:space="preserve">Obra de readequação e revitalização dos sanitários do Fórum Ruy Barbosa, situado à Praça D. Pedro II, s/n, Nazaré, Salvador/BA </t>
  </si>
  <si>
    <t>EJOS CONTRUÇÕES E INTALAÇÕES EIRELI - CNPJ 21.649.171/0001-16</t>
  </si>
  <si>
    <t>** CONFORME CLAUSULA NONA DO CONTRATO Nº 067/2025 A OBRA ENCONTRA-SE RECEBIDA PROVISORIAMENTE E COM PREVISÃO DE RECEBIMENTO DEFINITIVO ATÉ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</si>
</sst>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ptos Narrow"/>
      <family val="2"/>
      <scheme val="minor"/>
    </font>
    <font>
      <sz val="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44" fontId="2" fillId="0" borderId="0" xfId="1" applyFont="1"/>
    <xf numFmtId="44" fontId="3" fillId="0" borderId="0" xfId="1" applyFont="1" applyAlignment="1"/>
    <xf numFmtId="14" fontId="3" fillId="0" borderId="0" xfId="0" applyNumberFormat="1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  <xf numFmtId="10" fontId="2" fillId="0" borderId="2" xfId="2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0" fontId="2" fillId="0" borderId="5" xfId="2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vertical="center"/>
    </xf>
    <xf numFmtId="10" fontId="2" fillId="0" borderId="8" xfId="2" applyNumberFormat="1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4" fontId="5" fillId="2" borderId="11" xfId="1" applyFont="1" applyFill="1" applyBorder="1" applyAlignment="1">
      <alignment horizontal="center" vertical="center" wrapText="1"/>
    </xf>
    <xf numFmtId="44" fontId="6" fillId="2" borderId="1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0" fontId="7" fillId="0" borderId="5" xfId="2" applyNumberFormat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8" fontId="7" fillId="0" borderId="5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  <xf numFmtId="44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8" fontId="7" fillId="0" borderId="2" xfId="0" applyNumberFormat="1" applyFont="1" applyBorder="1" applyAlignment="1">
      <alignment horizontal="center"/>
    </xf>
    <xf numFmtId="8" fontId="7" fillId="0" borderId="8" xfId="0" applyNumberFormat="1" applyFont="1" applyBorder="1" applyAlignment="1">
      <alignment horizontal="center"/>
    </xf>
    <xf numFmtId="44" fontId="2" fillId="0" borderId="5" xfId="1" applyFont="1" applyBorder="1"/>
    <xf numFmtId="44" fontId="2" fillId="0" borderId="8" xfId="1" applyFont="1" applyBorder="1"/>
    <xf numFmtId="0" fontId="2" fillId="0" borderId="0" xfId="0" applyFont="1" applyAlignment="1">
      <alignment vertical="center"/>
    </xf>
    <xf numFmtId="44" fontId="2" fillId="0" borderId="2" xfId="1" applyFont="1" applyBorder="1"/>
    <xf numFmtId="44" fontId="2" fillId="0" borderId="17" xfId="1" applyFont="1" applyBorder="1" applyAlignment="1">
      <alignment vertical="center"/>
    </xf>
    <xf numFmtId="44" fontId="2" fillId="0" borderId="0" xfId="1" applyFont="1" applyAlignment="1">
      <alignment vertical="center"/>
    </xf>
    <xf numFmtId="0" fontId="7" fillId="0" borderId="20" xfId="0" applyFont="1" applyBorder="1" applyAlignment="1">
      <alignment horizontal="center" vertical="center"/>
    </xf>
    <xf numFmtId="44" fontId="2" fillId="0" borderId="14" xfId="1" applyFont="1" applyFill="1" applyBorder="1" applyAlignment="1">
      <alignment vertical="center"/>
    </xf>
    <xf numFmtId="10" fontId="2" fillId="0" borderId="14" xfId="2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vertical="center"/>
    </xf>
    <xf numFmtId="10" fontId="2" fillId="0" borderId="8" xfId="2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0" fontId="2" fillId="0" borderId="17" xfId="2" applyNumberFormat="1" applyFont="1" applyBorder="1" applyAlignment="1">
      <alignment horizontal="center" vertical="center"/>
    </xf>
    <xf numFmtId="10" fontId="2" fillId="0" borderId="20" xfId="2" applyNumberFormat="1" applyFont="1" applyBorder="1" applyAlignment="1">
      <alignment horizontal="center" vertical="center"/>
    </xf>
    <xf numFmtId="44" fontId="2" fillId="0" borderId="18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/>
    </xf>
    <xf numFmtId="44" fontId="7" fillId="0" borderId="17" xfId="1" applyFont="1" applyFill="1" applyBorder="1" applyAlignment="1">
      <alignment horizontal="center" vertical="center"/>
    </xf>
    <xf numFmtId="44" fontId="7" fillId="0" borderId="5" xfId="1" applyFont="1" applyFill="1" applyBorder="1" applyAlignment="1">
      <alignment horizontal="center" vertical="center"/>
    </xf>
    <xf numFmtId="44" fontId="7" fillId="0" borderId="8" xfId="1" applyFont="1" applyFill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44" fontId="7" fillId="0" borderId="17" xfId="1" applyFont="1" applyFill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44" fontId="7" fillId="0" borderId="8" xfId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7" fillId="0" borderId="20" xfId="1" applyFont="1" applyFill="1" applyBorder="1" applyAlignment="1">
      <alignment horizontal="center" vertical="center"/>
    </xf>
    <xf numFmtId="44" fontId="7" fillId="0" borderId="2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8" fontId="7" fillId="0" borderId="2" xfId="1" applyNumberFormat="1" applyFont="1" applyFill="1" applyBorder="1" applyAlignment="1">
      <alignment horizontal="center" vertical="center"/>
    </xf>
    <xf numFmtId="8" fontId="7" fillId="0" borderId="5" xfId="1" applyNumberFormat="1" applyFont="1" applyFill="1" applyBorder="1" applyAlignment="1">
      <alignment horizontal="center" vertical="center"/>
    </xf>
    <xf numFmtId="8" fontId="7" fillId="0" borderId="8" xfId="1" applyNumberFormat="1" applyFont="1" applyFill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4" fontId="3" fillId="0" borderId="0" xfId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4" fontId="7" fillId="0" borderId="11" xfId="1" applyFont="1" applyFill="1" applyBorder="1" applyAlignment="1">
      <alignment horizontal="center" vertical="center"/>
    </xf>
    <xf numFmtId="44" fontId="7" fillId="0" borderId="11" xfId="1" applyFont="1" applyFill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4" fontId="7" fillId="0" borderId="14" xfId="1" applyFont="1" applyFill="1" applyBorder="1" applyAlignment="1">
      <alignment horizontal="center" vertical="center"/>
    </xf>
    <xf numFmtId="44" fontId="7" fillId="0" borderId="14" xfId="1" applyFont="1" applyFill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4" fontId="7" fillId="0" borderId="15" xfId="1" applyFont="1" applyFill="1" applyBorder="1" applyAlignment="1">
      <alignment horizontal="center" vertical="center"/>
    </xf>
    <xf numFmtId="44" fontId="7" fillId="0" borderId="15" xfId="1" applyFont="1" applyFill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/>
    </xf>
    <xf numFmtId="44" fontId="2" fillId="0" borderId="20" xfId="1" applyFont="1" applyBorder="1"/>
    <xf numFmtId="10" fontId="2" fillId="0" borderId="20" xfId="2" applyNumberFormat="1" applyFont="1" applyBorder="1" applyAlignment="1">
      <alignment vertical="center"/>
    </xf>
    <xf numFmtId="44" fontId="2" fillId="0" borderId="2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139700</xdr:rowOff>
    </xdr:from>
    <xdr:to>
      <xdr:col>1</xdr:col>
      <xdr:colOff>89202</xdr:colOff>
      <xdr:row>5</xdr:row>
      <xdr:rowOff>112486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9C6E1D0-5E6A-4C32-A122-871003D3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39700"/>
          <a:ext cx="734785" cy="92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121285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7C697110-91F2-4228-B90E-A3B58D13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1910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3F3A-52C8-4A3C-98D0-F4268395D062}">
  <dimension ref="A1:P192"/>
  <sheetViews>
    <sheetView tabSelected="1" zoomScale="90" zoomScaleNormal="90" workbookViewId="0">
      <selection activeCell="D195" sqref="D195"/>
    </sheetView>
  </sheetViews>
  <sheetFormatPr defaultRowHeight="15" x14ac:dyDescent="0.25"/>
  <cols>
    <col min="1" max="1" width="10.42578125" bestFit="1" customWidth="1"/>
    <col min="2" max="2" width="12.28515625" bestFit="1" customWidth="1"/>
    <col min="3" max="3" width="10" style="23" bestFit="1" customWidth="1"/>
    <col min="4" max="4" width="27.85546875" style="23" customWidth="1"/>
    <col min="5" max="6" width="15.85546875" bestFit="1" customWidth="1"/>
    <col min="7" max="7" width="32.7109375" customWidth="1"/>
    <col min="8" max="8" width="10.140625" bestFit="1" customWidth="1"/>
    <col min="10" max="10" width="10.140625" bestFit="1" customWidth="1"/>
    <col min="11" max="11" width="11.5703125" bestFit="1" customWidth="1"/>
    <col min="12" max="12" width="15.85546875" bestFit="1" customWidth="1"/>
    <col min="13" max="13" width="9.42578125" bestFit="1" customWidth="1"/>
    <col min="14" max="14" width="16.85546875" bestFit="1" customWidth="1"/>
    <col min="16" max="16" width="15.85546875" bestFit="1" customWidth="1"/>
  </cols>
  <sheetData>
    <row r="1" spans="1:16" x14ac:dyDescent="0.25">
      <c r="A1" s="1"/>
      <c r="B1" s="1"/>
      <c r="C1" s="22"/>
      <c r="D1" s="22"/>
      <c r="E1" s="2"/>
      <c r="F1" s="2"/>
      <c r="G1" s="1"/>
      <c r="H1" s="1"/>
      <c r="I1" s="1"/>
      <c r="J1" s="1"/>
      <c r="K1" s="1"/>
      <c r="L1" s="2"/>
      <c r="M1" s="3"/>
      <c r="N1" s="116" t="s">
        <v>0</v>
      </c>
      <c r="O1" s="116"/>
      <c r="P1" s="4">
        <v>46112</v>
      </c>
    </row>
    <row r="2" spans="1:16" ht="15" customHeight="1" x14ac:dyDescent="0.25">
      <c r="A2" s="102" t="s">
        <v>106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15" customHeight="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15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ht="15" customHeigh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15.75" customHeight="1" thickBot="1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ht="68.25" thickBot="1" x14ac:dyDescent="0.3">
      <c r="A7" s="14" t="s">
        <v>1</v>
      </c>
      <c r="B7" s="15" t="s">
        <v>2</v>
      </c>
      <c r="C7" s="15" t="s">
        <v>3</v>
      </c>
      <c r="D7" s="15" t="s">
        <v>4</v>
      </c>
      <c r="E7" s="16" t="s">
        <v>5</v>
      </c>
      <c r="F7" s="17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  <c r="L7" s="16" t="s">
        <v>12</v>
      </c>
      <c r="M7" s="15" t="s">
        <v>13</v>
      </c>
      <c r="N7" s="15" t="s">
        <v>14</v>
      </c>
      <c r="O7" s="15" t="s">
        <v>15</v>
      </c>
      <c r="P7" s="18" t="s">
        <v>16</v>
      </c>
    </row>
    <row r="8" spans="1:16" ht="15" customHeight="1" x14ac:dyDescent="0.25">
      <c r="A8" s="57" t="s">
        <v>45</v>
      </c>
      <c r="B8" s="60" t="s">
        <v>46</v>
      </c>
      <c r="C8" s="95" t="s">
        <v>47</v>
      </c>
      <c r="D8" s="67" t="s">
        <v>48</v>
      </c>
      <c r="E8" s="85">
        <v>2591925.64</v>
      </c>
      <c r="F8" s="85">
        <v>2591925.64</v>
      </c>
      <c r="G8" s="89" t="s">
        <v>49</v>
      </c>
      <c r="H8" s="42">
        <v>44217</v>
      </c>
      <c r="I8" s="60">
        <v>195</v>
      </c>
      <c r="J8" s="42">
        <f>H8+I8-1</f>
        <v>44411</v>
      </c>
      <c r="K8" s="5" t="s">
        <v>22</v>
      </c>
      <c r="L8" s="25">
        <v>499384.98</v>
      </c>
      <c r="M8" s="26">
        <f>L8/$E$8</f>
        <v>0.19266948568786871</v>
      </c>
      <c r="N8" s="113">
        <f>SUM(L8:L11)</f>
        <v>2591925.6399999997</v>
      </c>
      <c r="O8" s="107">
        <f>N8/F8</f>
        <v>0.99999999999999978</v>
      </c>
      <c r="P8" s="110">
        <f>F8-N8</f>
        <v>0</v>
      </c>
    </row>
    <row r="9" spans="1:16" x14ac:dyDescent="0.25">
      <c r="A9" s="58"/>
      <c r="B9" s="43"/>
      <c r="C9" s="97"/>
      <c r="D9" s="68"/>
      <c r="E9" s="87"/>
      <c r="F9" s="87"/>
      <c r="G9" s="91"/>
      <c r="H9" s="71"/>
      <c r="I9" s="43"/>
      <c r="J9" s="71"/>
      <c r="K9" s="8" t="s">
        <v>23</v>
      </c>
      <c r="L9" s="19">
        <v>855561.74</v>
      </c>
      <c r="M9" s="20">
        <f t="shared" ref="M9:M11" si="0">L9/$E$8</f>
        <v>0.33008730142428006</v>
      </c>
      <c r="N9" s="114"/>
      <c r="O9" s="108"/>
      <c r="P9" s="111"/>
    </row>
    <row r="10" spans="1:16" x14ac:dyDescent="0.25">
      <c r="A10" s="58"/>
      <c r="B10" s="43"/>
      <c r="C10" s="97"/>
      <c r="D10" s="68"/>
      <c r="E10" s="87"/>
      <c r="F10" s="87"/>
      <c r="G10" s="91"/>
      <c r="H10" s="71"/>
      <c r="I10" s="43"/>
      <c r="J10" s="71"/>
      <c r="K10" s="8" t="s">
        <v>24</v>
      </c>
      <c r="L10" s="19">
        <v>1024102</v>
      </c>
      <c r="M10" s="20">
        <f t="shared" si="0"/>
        <v>0.39511241533919927</v>
      </c>
      <c r="N10" s="114"/>
      <c r="O10" s="108"/>
      <c r="P10" s="111"/>
    </row>
    <row r="11" spans="1:16" ht="15.75" thickBot="1" x14ac:dyDescent="0.3">
      <c r="A11" s="59"/>
      <c r="B11" s="44"/>
      <c r="C11" s="99"/>
      <c r="D11" s="69"/>
      <c r="E11" s="88"/>
      <c r="F11" s="88"/>
      <c r="G11" s="92"/>
      <c r="H11" s="73"/>
      <c r="I11" s="44"/>
      <c r="J11" s="73"/>
      <c r="K11" s="11" t="s">
        <v>25</v>
      </c>
      <c r="L11" s="28">
        <v>212876.92</v>
      </c>
      <c r="M11" s="29">
        <f t="shared" si="0"/>
        <v>8.2130797548651893E-2</v>
      </c>
      <c r="N11" s="115"/>
      <c r="O11" s="109"/>
      <c r="P11" s="112"/>
    </row>
    <row r="12" spans="1:16" ht="15" customHeight="1" x14ac:dyDescent="0.25">
      <c r="A12" s="57" t="s">
        <v>50</v>
      </c>
      <c r="B12" s="60" t="s">
        <v>46</v>
      </c>
      <c r="C12" s="95" t="s">
        <v>51</v>
      </c>
      <c r="D12" s="67" t="s">
        <v>52</v>
      </c>
      <c r="E12" s="85">
        <v>3566802.97</v>
      </c>
      <c r="F12" s="85">
        <v>3564368.97</v>
      </c>
      <c r="G12" s="89" t="s">
        <v>53</v>
      </c>
      <c r="H12" s="42">
        <v>44404</v>
      </c>
      <c r="I12" s="60">
        <v>165</v>
      </c>
      <c r="J12" s="42">
        <f>H12+I12-1</f>
        <v>44568</v>
      </c>
      <c r="K12" s="5" t="s">
        <v>22</v>
      </c>
      <c r="L12" s="25">
        <v>796384.92</v>
      </c>
      <c r="M12" s="26">
        <f>L12/$F$12</f>
        <v>0.22342942795846413</v>
      </c>
      <c r="N12" s="113">
        <f>SUM(L12:L18)</f>
        <v>3564368.9700000007</v>
      </c>
      <c r="O12" s="107">
        <f>N12/F12</f>
        <v>1.0000000000000002</v>
      </c>
      <c r="P12" s="110">
        <f>F12-N12</f>
        <v>0</v>
      </c>
    </row>
    <row r="13" spans="1:16" x14ac:dyDescent="0.25">
      <c r="A13" s="58"/>
      <c r="B13" s="43"/>
      <c r="C13" s="97"/>
      <c r="D13" s="68"/>
      <c r="E13" s="87"/>
      <c r="F13" s="87"/>
      <c r="G13" s="91"/>
      <c r="H13" s="71"/>
      <c r="I13" s="43"/>
      <c r="J13" s="71"/>
      <c r="K13" s="8" t="s">
        <v>23</v>
      </c>
      <c r="L13" s="19">
        <v>580403.55000000005</v>
      </c>
      <c r="M13" s="20">
        <f t="shared" ref="M13:M18" si="1">L13/$F$12</f>
        <v>0.16283486779428449</v>
      </c>
      <c r="N13" s="114"/>
      <c r="O13" s="108"/>
      <c r="P13" s="111"/>
    </row>
    <row r="14" spans="1:16" x14ac:dyDescent="0.25">
      <c r="A14" s="58"/>
      <c r="B14" s="43"/>
      <c r="C14" s="97"/>
      <c r="D14" s="68"/>
      <c r="E14" s="87"/>
      <c r="F14" s="87"/>
      <c r="G14" s="91"/>
      <c r="H14" s="71"/>
      <c r="I14" s="43"/>
      <c r="J14" s="71"/>
      <c r="K14" s="8" t="s">
        <v>24</v>
      </c>
      <c r="L14" s="19">
        <v>604328.07999999996</v>
      </c>
      <c r="M14" s="20">
        <f t="shared" si="1"/>
        <v>0.16954700399605374</v>
      </c>
      <c r="N14" s="114"/>
      <c r="O14" s="108"/>
      <c r="P14" s="111"/>
    </row>
    <row r="15" spans="1:16" x14ac:dyDescent="0.25">
      <c r="A15" s="58"/>
      <c r="B15" s="43"/>
      <c r="C15" s="97"/>
      <c r="D15" s="68"/>
      <c r="E15" s="87"/>
      <c r="F15" s="87"/>
      <c r="G15" s="91"/>
      <c r="H15" s="71"/>
      <c r="I15" s="43"/>
      <c r="J15" s="71"/>
      <c r="K15" s="8" t="s">
        <v>25</v>
      </c>
      <c r="L15" s="19">
        <v>601992.64</v>
      </c>
      <c r="M15" s="20">
        <f t="shared" si="1"/>
        <v>0.16889178563351706</v>
      </c>
      <c r="N15" s="114"/>
      <c r="O15" s="108"/>
      <c r="P15" s="111"/>
    </row>
    <row r="16" spans="1:16" x14ac:dyDescent="0.25">
      <c r="A16" s="58"/>
      <c r="B16" s="43"/>
      <c r="C16" s="97"/>
      <c r="D16" s="68"/>
      <c r="E16" s="87"/>
      <c r="F16" s="87"/>
      <c r="G16" s="91"/>
      <c r="H16" s="71"/>
      <c r="I16" s="43"/>
      <c r="J16" s="71"/>
      <c r="K16" s="8" t="s">
        <v>54</v>
      </c>
      <c r="L16" s="19">
        <v>421559.6</v>
      </c>
      <c r="M16" s="20">
        <f t="shared" si="1"/>
        <v>0.11827047186980756</v>
      </c>
      <c r="N16" s="114"/>
      <c r="O16" s="108"/>
      <c r="P16" s="111"/>
    </row>
    <row r="17" spans="1:16" x14ac:dyDescent="0.25">
      <c r="A17" s="58"/>
      <c r="B17" s="43"/>
      <c r="C17" s="97"/>
      <c r="D17" s="68"/>
      <c r="E17" s="87"/>
      <c r="F17" s="87"/>
      <c r="G17" s="91"/>
      <c r="H17" s="71"/>
      <c r="I17" s="43"/>
      <c r="J17" s="71"/>
      <c r="K17" s="8" t="s">
        <v>55</v>
      </c>
      <c r="L17" s="19">
        <v>496132.73</v>
      </c>
      <c r="M17" s="20">
        <f t="shared" si="1"/>
        <v>0.1391923042131073</v>
      </c>
      <c r="N17" s="114"/>
      <c r="O17" s="108"/>
      <c r="P17" s="111"/>
    </row>
    <row r="18" spans="1:16" ht="15.75" thickBot="1" x14ac:dyDescent="0.3">
      <c r="A18" s="59"/>
      <c r="B18" s="44"/>
      <c r="C18" s="99"/>
      <c r="D18" s="69"/>
      <c r="E18" s="88"/>
      <c r="F18" s="88"/>
      <c r="G18" s="92"/>
      <c r="H18" s="73"/>
      <c r="I18" s="44"/>
      <c r="J18" s="73"/>
      <c r="K18" s="11" t="s">
        <v>56</v>
      </c>
      <c r="L18" s="28">
        <v>63567.45</v>
      </c>
      <c r="M18" s="29">
        <f t="shared" si="1"/>
        <v>1.7834138534765662E-2</v>
      </c>
      <c r="N18" s="115"/>
      <c r="O18" s="109"/>
      <c r="P18" s="112"/>
    </row>
    <row r="19" spans="1:16" ht="15" customHeight="1" x14ac:dyDescent="0.25">
      <c r="A19" s="57" t="s">
        <v>57</v>
      </c>
      <c r="B19" s="60" t="s">
        <v>58</v>
      </c>
      <c r="C19" s="95" t="s">
        <v>59</v>
      </c>
      <c r="D19" s="67" t="s">
        <v>60</v>
      </c>
      <c r="E19" s="85">
        <v>8834832.9800000004</v>
      </c>
      <c r="F19" s="85">
        <v>8824650.424896</v>
      </c>
      <c r="G19" s="89" t="s">
        <v>61</v>
      </c>
      <c r="H19" s="42">
        <v>44414</v>
      </c>
      <c r="I19" s="60">
        <v>180</v>
      </c>
      <c r="J19" s="42">
        <f>H19+I19-1</f>
        <v>44593</v>
      </c>
      <c r="K19" s="5" t="s">
        <v>22</v>
      </c>
      <c r="L19" s="25">
        <v>493257.9</v>
      </c>
      <c r="M19" s="26">
        <f>L19/$F$19</f>
        <v>5.5895460584866531E-2</v>
      </c>
      <c r="N19" s="85">
        <v>8824650.424896</v>
      </c>
      <c r="O19" s="107">
        <f>N19/F19</f>
        <v>1</v>
      </c>
      <c r="P19" s="110">
        <f>F19-N19</f>
        <v>0</v>
      </c>
    </row>
    <row r="20" spans="1:16" x14ac:dyDescent="0.25">
      <c r="A20" s="58"/>
      <c r="B20" s="43"/>
      <c r="C20" s="97"/>
      <c r="D20" s="68"/>
      <c r="E20" s="87"/>
      <c r="F20" s="87"/>
      <c r="G20" s="91"/>
      <c r="H20" s="71"/>
      <c r="I20" s="43"/>
      <c r="J20" s="71"/>
      <c r="K20" s="8" t="s">
        <v>23</v>
      </c>
      <c r="L20" s="19">
        <v>920747</v>
      </c>
      <c r="M20" s="20">
        <f t="shared" ref="M20:M25" si="2">L20/$F$19</f>
        <v>0.10433807070729957</v>
      </c>
      <c r="N20" s="87"/>
      <c r="O20" s="108"/>
      <c r="P20" s="111"/>
    </row>
    <row r="21" spans="1:16" x14ac:dyDescent="0.25">
      <c r="A21" s="58"/>
      <c r="B21" s="43"/>
      <c r="C21" s="97"/>
      <c r="D21" s="68"/>
      <c r="E21" s="87"/>
      <c r="F21" s="87"/>
      <c r="G21" s="91"/>
      <c r="H21" s="71"/>
      <c r="I21" s="43"/>
      <c r="J21" s="71"/>
      <c r="K21" s="8" t="s">
        <v>24</v>
      </c>
      <c r="L21" s="19">
        <v>1630054.87</v>
      </c>
      <c r="M21" s="20">
        <f t="shared" si="2"/>
        <v>0.18471608409567233</v>
      </c>
      <c r="N21" s="87"/>
      <c r="O21" s="108"/>
      <c r="P21" s="111"/>
    </row>
    <row r="22" spans="1:16" x14ac:dyDescent="0.25">
      <c r="A22" s="58"/>
      <c r="B22" s="43"/>
      <c r="C22" s="97"/>
      <c r="D22" s="68"/>
      <c r="E22" s="87"/>
      <c r="F22" s="87"/>
      <c r="G22" s="91"/>
      <c r="H22" s="71"/>
      <c r="I22" s="43"/>
      <c r="J22" s="71"/>
      <c r="K22" s="8" t="s">
        <v>25</v>
      </c>
      <c r="L22" s="19">
        <v>2067833.94</v>
      </c>
      <c r="M22" s="20">
        <f t="shared" si="2"/>
        <v>0.23432474267380055</v>
      </c>
      <c r="N22" s="87"/>
      <c r="O22" s="108"/>
      <c r="P22" s="111"/>
    </row>
    <row r="23" spans="1:16" x14ac:dyDescent="0.25">
      <c r="A23" s="58"/>
      <c r="B23" s="43"/>
      <c r="C23" s="97"/>
      <c r="D23" s="68"/>
      <c r="E23" s="87"/>
      <c r="F23" s="87"/>
      <c r="G23" s="91"/>
      <c r="H23" s="71"/>
      <c r="I23" s="43"/>
      <c r="J23" s="71"/>
      <c r="K23" s="8" t="s">
        <v>54</v>
      </c>
      <c r="L23" s="19">
        <v>1737763.53</v>
      </c>
      <c r="M23" s="20">
        <f t="shared" si="2"/>
        <v>0.19692151488487772</v>
      </c>
      <c r="N23" s="87"/>
      <c r="O23" s="108"/>
      <c r="P23" s="111"/>
    </row>
    <row r="24" spans="1:16" x14ac:dyDescent="0.25">
      <c r="A24" s="58"/>
      <c r="B24" s="43"/>
      <c r="C24" s="97"/>
      <c r="D24" s="68"/>
      <c r="E24" s="87"/>
      <c r="F24" s="87"/>
      <c r="G24" s="91"/>
      <c r="H24" s="71"/>
      <c r="I24" s="43"/>
      <c r="J24" s="71"/>
      <c r="K24" s="8" t="s">
        <v>55</v>
      </c>
      <c r="L24" s="19">
        <v>685150.73</v>
      </c>
      <c r="M24" s="20">
        <f t="shared" si="2"/>
        <v>7.7640551977794028E-2</v>
      </c>
      <c r="N24" s="87"/>
      <c r="O24" s="108"/>
      <c r="P24" s="111"/>
    </row>
    <row r="25" spans="1:16" ht="15.75" thickBot="1" x14ac:dyDescent="0.3">
      <c r="A25" s="59"/>
      <c r="B25" s="44"/>
      <c r="C25" s="99"/>
      <c r="D25" s="69"/>
      <c r="E25" s="88"/>
      <c r="F25" s="88"/>
      <c r="G25" s="92"/>
      <c r="H25" s="73"/>
      <c r="I25" s="44"/>
      <c r="J25" s="73"/>
      <c r="K25" s="11" t="s">
        <v>56</v>
      </c>
      <c r="L25" s="28">
        <v>1289842.46</v>
      </c>
      <c r="M25" s="29">
        <f t="shared" si="2"/>
        <v>0.14616357565406915</v>
      </c>
      <c r="N25" s="88"/>
      <c r="O25" s="109"/>
      <c r="P25" s="112"/>
    </row>
    <row r="26" spans="1:16" ht="15" customHeight="1" x14ac:dyDescent="0.25">
      <c r="A26" s="57" t="s">
        <v>62</v>
      </c>
      <c r="B26" s="60" t="s">
        <v>63</v>
      </c>
      <c r="C26" s="95" t="s">
        <v>47</v>
      </c>
      <c r="D26" s="67" t="s">
        <v>64</v>
      </c>
      <c r="E26" s="85">
        <v>9895458.6799999997</v>
      </c>
      <c r="F26" s="85">
        <v>9874705.6699999999</v>
      </c>
      <c r="G26" s="89" t="s">
        <v>49</v>
      </c>
      <c r="H26" s="42">
        <v>44475</v>
      </c>
      <c r="I26" s="60">
        <v>240</v>
      </c>
      <c r="J26" s="42">
        <f>H26+I26-1</f>
        <v>44714</v>
      </c>
      <c r="K26" s="5" t="s">
        <v>22</v>
      </c>
      <c r="L26" s="25">
        <v>2279786.4900000002</v>
      </c>
      <c r="M26" s="26">
        <f>L26/$F$26</f>
        <v>0.23087133593522086</v>
      </c>
      <c r="N26" s="85">
        <f>SUM(L26:L35)</f>
        <v>9874705.6699999999</v>
      </c>
      <c r="O26" s="107">
        <f>N26/F26</f>
        <v>1</v>
      </c>
      <c r="P26" s="110">
        <f>F26-N26</f>
        <v>0</v>
      </c>
    </row>
    <row r="27" spans="1:16" x14ac:dyDescent="0.25">
      <c r="A27" s="58"/>
      <c r="B27" s="43"/>
      <c r="C27" s="97"/>
      <c r="D27" s="68"/>
      <c r="E27" s="87"/>
      <c r="F27" s="87"/>
      <c r="G27" s="91"/>
      <c r="H27" s="71"/>
      <c r="I27" s="43"/>
      <c r="J27" s="71"/>
      <c r="K27" s="8" t="s">
        <v>65</v>
      </c>
      <c r="L27" s="19">
        <v>1098346.43</v>
      </c>
      <c r="M27" s="20">
        <f t="shared" ref="M27:M35" si="3">L27/$F$26</f>
        <v>0.11122827015865881</v>
      </c>
      <c r="N27" s="87"/>
      <c r="O27" s="108"/>
      <c r="P27" s="111"/>
    </row>
    <row r="28" spans="1:16" x14ac:dyDescent="0.25">
      <c r="A28" s="58"/>
      <c r="B28" s="43"/>
      <c r="C28" s="97"/>
      <c r="D28" s="68"/>
      <c r="E28" s="87"/>
      <c r="F28" s="87"/>
      <c r="G28" s="91"/>
      <c r="H28" s="71"/>
      <c r="I28" s="43"/>
      <c r="J28" s="71"/>
      <c r="K28" s="8" t="s">
        <v>66</v>
      </c>
      <c r="L28" s="19">
        <v>471746.37</v>
      </c>
      <c r="M28" s="20">
        <f t="shared" si="3"/>
        <v>4.7773208211480796E-2</v>
      </c>
      <c r="N28" s="87"/>
      <c r="O28" s="108"/>
      <c r="P28" s="111"/>
    </row>
    <row r="29" spans="1:16" x14ac:dyDescent="0.25">
      <c r="A29" s="58"/>
      <c r="B29" s="43"/>
      <c r="C29" s="97"/>
      <c r="D29" s="68"/>
      <c r="E29" s="87"/>
      <c r="F29" s="87"/>
      <c r="G29" s="91"/>
      <c r="H29" s="71"/>
      <c r="I29" s="43"/>
      <c r="J29" s="71"/>
      <c r="K29" s="8" t="s">
        <v>24</v>
      </c>
      <c r="L29" s="19">
        <v>1096642.92</v>
      </c>
      <c r="M29" s="20">
        <f t="shared" si="3"/>
        <v>0.11105575767505381</v>
      </c>
      <c r="N29" s="87"/>
      <c r="O29" s="108"/>
      <c r="P29" s="111"/>
    </row>
    <row r="30" spans="1:16" x14ac:dyDescent="0.25">
      <c r="A30" s="58"/>
      <c r="B30" s="43"/>
      <c r="C30" s="97"/>
      <c r="D30" s="68"/>
      <c r="E30" s="87"/>
      <c r="F30" s="87"/>
      <c r="G30" s="91"/>
      <c r="H30" s="71"/>
      <c r="I30" s="43"/>
      <c r="J30" s="71"/>
      <c r="K30" s="8" t="s">
        <v>25</v>
      </c>
      <c r="L30" s="19">
        <v>1367467.99</v>
      </c>
      <c r="M30" s="20">
        <f t="shared" si="3"/>
        <v>0.13848189867111249</v>
      </c>
      <c r="N30" s="87"/>
      <c r="O30" s="108"/>
      <c r="P30" s="111"/>
    </row>
    <row r="31" spans="1:16" x14ac:dyDescent="0.25">
      <c r="A31" s="58"/>
      <c r="B31" s="43"/>
      <c r="C31" s="97"/>
      <c r="D31" s="68"/>
      <c r="E31" s="87"/>
      <c r="F31" s="87"/>
      <c r="G31" s="91"/>
      <c r="H31" s="71"/>
      <c r="I31" s="43"/>
      <c r="J31" s="71"/>
      <c r="K31" s="8" t="s">
        <v>26</v>
      </c>
      <c r="L31" s="19">
        <v>930275.56</v>
      </c>
      <c r="M31" s="20">
        <f t="shared" si="3"/>
        <v>9.4207927920954435E-2</v>
      </c>
      <c r="N31" s="87"/>
      <c r="O31" s="108"/>
      <c r="P31" s="111"/>
    </row>
    <row r="32" spans="1:16" x14ac:dyDescent="0.25">
      <c r="A32" s="58"/>
      <c r="B32" s="43"/>
      <c r="C32" s="97"/>
      <c r="D32" s="68"/>
      <c r="E32" s="87"/>
      <c r="F32" s="87"/>
      <c r="G32" s="91"/>
      <c r="H32" s="71"/>
      <c r="I32" s="43"/>
      <c r="J32" s="71"/>
      <c r="K32" s="8" t="s">
        <v>67</v>
      </c>
      <c r="L32" s="19">
        <v>730874.15</v>
      </c>
      <c r="M32" s="20">
        <f t="shared" si="3"/>
        <v>7.4014778204523443E-2</v>
      </c>
      <c r="N32" s="87"/>
      <c r="O32" s="108"/>
      <c r="P32" s="111"/>
    </row>
    <row r="33" spans="1:16" x14ac:dyDescent="0.25">
      <c r="A33" s="58"/>
      <c r="B33" s="43"/>
      <c r="C33" s="97"/>
      <c r="D33" s="68"/>
      <c r="E33" s="87"/>
      <c r="F33" s="87"/>
      <c r="G33" s="91"/>
      <c r="H33" s="71"/>
      <c r="I33" s="43"/>
      <c r="J33" s="71"/>
      <c r="K33" s="8" t="s">
        <v>29</v>
      </c>
      <c r="L33" s="19">
        <v>1080098.67</v>
      </c>
      <c r="M33" s="20">
        <f t="shared" si="3"/>
        <v>0.10938034064968744</v>
      </c>
      <c r="N33" s="87"/>
      <c r="O33" s="108"/>
      <c r="P33" s="111"/>
    </row>
    <row r="34" spans="1:16" x14ac:dyDescent="0.25">
      <c r="A34" s="58"/>
      <c r="B34" s="43"/>
      <c r="C34" s="97"/>
      <c r="D34" s="68"/>
      <c r="E34" s="87"/>
      <c r="F34" s="87"/>
      <c r="G34" s="91"/>
      <c r="H34" s="71"/>
      <c r="I34" s="43"/>
      <c r="J34" s="71"/>
      <c r="K34" s="8" t="s">
        <v>30</v>
      </c>
      <c r="L34" s="21">
        <v>655616.22</v>
      </c>
      <c r="M34" s="20">
        <f t="shared" si="3"/>
        <v>6.6393494845300036E-2</v>
      </c>
      <c r="N34" s="87"/>
      <c r="O34" s="108"/>
      <c r="P34" s="111"/>
    </row>
    <row r="35" spans="1:16" ht="15.75" thickBot="1" x14ac:dyDescent="0.3">
      <c r="A35" s="59"/>
      <c r="B35" s="44"/>
      <c r="C35" s="99"/>
      <c r="D35" s="69"/>
      <c r="E35" s="88"/>
      <c r="F35" s="88"/>
      <c r="G35" s="92"/>
      <c r="H35" s="73"/>
      <c r="I35" s="44"/>
      <c r="J35" s="73"/>
      <c r="K35" s="11" t="s">
        <v>31</v>
      </c>
      <c r="L35" s="27">
        <v>163850.87</v>
      </c>
      <c r="M35" s="29">
        <f t="shared" si="3"/>
        <v>1.6592987728007897E-2</v>
      </c>
      <c r="N35" s="88"/>
      <c r="O35" s="109"/>
      <c r="P35" s="112"/>
    </row>
    <row r="36" spans="1:16" ht="15" customHeight="1" x14ac:dyDescent="0.25">
      <c r="A36" s="57" t="s">
        <v>68</v>
      </c>
      <c r="B36" s="60" t="s">
        <v>69</v>
      </c>
      <c r="C36" s="95" t="s">
        <v>47</v>
      </c>
      <c r="D36" s="67" t="s">
        <v>70</v>
      </c>
      <c r="E36" s="85">
        <v>2756663.75</v>
      </c>
      <c r="F36" s="85">
        <v>2716520.15</v>
      </c>
      <c r="G36" s="89" t="s">
        <v>71</v>
      </c>
      <c r="H36" s="42">
        <v>44932</v>
      </c>
      <c r="I36" s="60">
        <v>150</v>
      </c>
      <c r="J36" s="42">
        <f>H36+I36-1</f>
        <v>45081</v>
      </c>
      <c r="K36" s="5" t="s">
        <v>22</v>
      </c>
      <c r="L36" s="25">
        <v>651968.9</v>
      </c>
      <c r="M36" s="26">
        <f>L36/$F$36</f>
        <v>0.240001496031605</v>
      </c>
      <c r="N36" s="85">
        <f>SUM(L36:L42)</f>
        <v>2716520.15</v>
      </c>
      <c r="O36" s="107">
        <f>N36/F36</f>
        <v>1</v>
      </c>
      <c r="P36" s="110">
        <f>F36-N36</f>
        <v>0</v>
      </c>
    </row>
    <row r="37" spans="1:16" x14ac:dyDescent="0.25">
      <c r="A37" s="58"/>
      <c r="B37" s="43"/>
      <c r="C37" s="97"/>
      <c r="D37" s="68"/>
      <c r="E37" s="87"/>
      <c r="F37" s="87"/>
      <c r="G37" s="91"/>
      <c r="H37" s="71"/>
      <c r="I37" s="43"/>
      <c r="J37" s="71"/>
      <c r="K37" s="8" t="s">
        <v>23</v>
      </c>
      <c r="L37" s="19">
        <v>701416.08</v>
      </c>
      <c r="M37" s="20">
        <f t="shared" ref="M37:M42" si="4">L37/$F$36</f>
        <v>0.25820389368361579</v>
      </c>
      <c r="N37" s="87"/>
      <c r="O37" s="108"/>
      <c r="P37" s="111"/>
    </row>
    <row r="38" spans="1:16" x14ac:dyDescent="0.25">
      <c r="A38" s="58"/>
      <c r="B38" s="43"/>
      <c r="C38" s="97"/>
      <c r="D38" s="68"/>
      <c r="E38" s="87"/>
      <c r="F38" s="87"/>
      <c r="G38" s="91"/>
      <c r="H38" s="71"/>
      <c r="I38" s="43"/>
      <c r="J38" s="71"/>
      <c r="K38" s="8" t="s">
        <v>24</v>
      </c>
      <c r="L38" s="19">
        <v>467875.24</v>
      </c>
      <c r="M38" s="20">
        <f t="shared" si="4"/>
        <v>0.17223330369921977</v>
      </c>
      <c r="N38" s="87"/>
      <c r="O38" s="108"/>
      <c r="P38" s="111"/>
    </row>
    <row r="39" spans="1:16" x14ac:dyDescent="0.25">
      <c r="A39" s="58"/>
      <c r="B39" s="43"/>
      <c r="C39" s="97"/>
      <c r="D39" s="68"/>
      <c r="E39" s="87"/>
      <c r="F39" s="87"/>
      <c r="G39" s="91"/>
      <c r="H39" s="71"/>
      <c r="I39" s="43"/>
      <c r="J39" s="71"/>
      <c r="K39" s="8" t="s">
        <v>25</v>
      </c>
      <c r="L39" s="19">
        <v>400391.5</v>
      </c>
      <c r="M39" s="20">
        <f t="shared" si="4"/>
        <v>0.14739132341793967</v>
      </c>
      <c r="N39" s="87"/>
      <c r="O39" s="108"/>
      <c r="P39" s="111"/>
    </row>
    <row r="40" spans="1:16" x14ac:dyDescent="0.25">
      <c r="A40" s="58"/>
      <c r="B40" s="43"/>
      <c r="C40" s="97"/>
      <c r="D40" s="68"/>
      <c r="E40" s="87"/>
      <c r="F40" s="87"/>
      <c r="G40" s="91"/>
      <c r="H40" s="71"/>
      <c r="I40" s="43"/>
      <c r="J40" s="71"/>
      <c r="K40" s="8" t="s">
        <v>26</v>
      </c>
      <c r="L40" s="19">
        <v>267293.75</v>
      </c>
      <c r="M40" s="20">
        <f t="shared" si="4"/>
        <v>9.839564414790003E-2</v>
      </c>
      <c r="N40" s="87"/>
      <c r="O40" s="108"/>
      <c r="P40" s="111"/>
    </row>
    <row r="41" spans="1:16" x14ac:dyDescent="0.25">
      <c r="A41" s="58"/>
      <c r="B41" s="43"/>
      <c r="C41" s="97"/>
      <c r="D41" s="68"/>
      <c r="E41" s="87"/>
      <c r="F41" s="87"/>
      <c r="G41" s="91"/>
      <c r="H41" s="71"/>
      <c r="I41" s="43"/>
      <c r="J41" s="71"/>
      <c r="K41" s="8" t="s">
        <v>67</v>
      </c>
      <c r="L41" s="19">
        <v>155891.18</v>
      </c>
      <c r="M41" s="20">
        <f t="shared" si="4"/>
        <v>5.7386351431996559E-2</v>
      </c>
      <c r="N41" s="87"/>
      <c r="O41" s="108"/>
      <c r="P41" s="111"/>
    </row>
    <row r="42" spans="1:16" ht="15.75" thickBot="1" x14ac:dyDescent="0.3">
      <c r="A42" s="59"/>
      <c r="B42" s="44"/>
      <c r="C42" s="99"/>
      <c r="D42" s="69"/>
      <c r="E42" s="88"/>
      <c r="F42" s="88"/>
      <c r="G42" s="92"/>
      <c r="H42" s="73"/>
      <c r="I42" s="44"/>
      <c r="J42" s="73"/>
      <c r="K42" s="11" t="s">
        <v>29</v>
      </c>
      <c r="L42" s="28">
        <v>71683.5</v>
      </c>
      <c r="M42" s="29">
        <f t="shared" si="4"/>
        <v>2.6387987587723212E-2</v>
      </c>
      <c r="N42" s="88"/>
      <c r="O42" s="109"/>
      <c r="P42" s="112"/>
    </row>
    <row r="43" spans="1:16" ht="15" customHeight="1" x14ac:dyDescent="0.25">
      <c r="A43" s="57" t="s">
        <v>72</v>
      </c>
      <c r="B43" s="60" t="s">
        <v>73</v>
      </c>
      <c r="C43" s="95" t="s">
        <v>74</v>
      </c>
      <c r="D43" s="67" t="s">
        <v>75</v>
      </c>
      <c r="E43" s="85">
        <v>4492485.51</v>
      </c>
      <c r="F43" s="85">
        <v>4194119.79</v>
      </c>
      <c r="G43" s="89" t="s">
        <v>61</v>
      </c>
      <c r="H43" s="42">
        <v>44795</v>
      </c>
      <c r="I43" s="60">
        <v>195</v>
      </c>
      <c r="J43" s="42">
        <f>H43+I43-1</f>
        <v>44989</v>
      </c>
      <c r="K43" s="5" t="s">
        <v>22</v>
      </c>
      <c r="L43" s="25">
        <v>168475.32</v>
      </c>
      <c r="M43" s="26">
        <f>L43/$F$43</f>
        <v>4.0169410611898618E-2</v>
      </c>
      <c r="N43" s="85">
        <f>SUM(L43:L50)</f>
        <v>4194119.79</v>
      </c>
      <c r="O43" s="107">
        <f>N43/F43</f>
        <v>1</v>
      </c>
      <c r="P43" s="110">
        <f>F43-N43</f>
        <v>0</v>
      </c>
    </row>
    <row r="44" spans="1:16" x14ac:dyDescent="0.25">
      <c r="A44" s="58"/>
      <c r="B44" s="43"/>
      <c r="C44" s="97"/>
      <c r="D44" s="68"/>
      <c r="E44" s="87"/>
      <c r="F44" s="87"/>
      <c r="G44" s="91"/>
      <c r="H44" s="71"/>
      <c r="I44" s="43"/>
      <c r="J44" s="71"/>
      <c r="K44" s="8" t="s">
        <v>23</v>
      </c>
      <c r="L44" s="19">
        <v>515533</v>
      </c>
      <c r="M44" s="20">
        <f t="shared" ref="M44:M50" si="5">L44/$F$43</f>
        <v>0.12291804378815799</v>
      </c>
      <c r="N44" s="87"/>
      <c r="O44" s="108"/>
      <c r="P44" s="111"/>
    </row>
    <row r="45" spans="1:16" x14ac:dyDescent="0.25">
      <c r="A45" s="58"/>
      <c r="B45" s="43"/>
      <c r="C45" s="97"/>
      <c r="D45" s="68"/>
      <c r="E45" s="87"/>
      <c r="F45" s="87"/>
      <c r="G45" s="91"/>
      <c r="H45" s="71"/>
      <c r="I45" s="43"/>
      <c r="J45" s="71"/>
      <c r="K45" s="8" t="s">
        <v>24</v>
      </c>
      <c r="L45" s="19">
        <v>440519.34</v>
      </c>
      <c r="M45" s="20">
        <f t="shared" si="5"/>
        <v>0.1050326080457516</v>
      </c>
      <c r="N45" s="87"/>
      <c r="O45" s="108"/>
      <c r="P45" s="111"/>
    </row>
    <row r="46" spans="1:16" x14ac:dyDescent="0.25">
      <c r="A46" s="58"/>
      <c r="B46" s="43"/>
      <c r="C46" s="97"/>
      <c r="D46" s="68"/>
      <c r="E46" s="87"/>
      <c r="F46" s="87"/>
      <c r="G46" s="91"/>
      <c r="H46" s="71"/>
      <c r="I46" s="43"/>
      <c r="J46" s="71"/>
      <c r="K46" s="8" t="s">
        <v>25</v>
      </c>
      <c r="L46" s="19">
        <v>733244.53</v>
      </c>
      <c r="M46" s="20">
        <f t="shared" si="5"/>
        <v>0.17482679720981456</v>
      </c>
      <c r="N46" s="87"/>
      <c r="O46" s="108"/>
      <c r="P46" s="111"/>
    </row>
    <row r="47" spans="1:16" x14ac:dyDescent="0.25">
      <c r="A47" s="58"/>
      <c r="B47" s="43"/>
      <c r="C47" s="97"/>
      <c r="D47" s="68"/>
      <c r="E47" s="87"/>
      <c r="F47" s="87"/>
      <c r="G47" s="91"/>
      <c r="H47" s="71"/>
      <c r="I47" s="43"/>
      <c r="J47" s="71"/>
      <c r="K47" s="8" t="s">
        <v>54</v>
      </c>
      <c r="L47" s="19">
        <v>740826.73</v>
      </c>
      <c r="M47" s="20">
        <f t="shared" si="5"/>
        <v>0.17663461395793847</v>
      </c>
      <c r="N47" s="87"/>
      <c r="O47" s="108"/>
      <c r="P47" s="111"/>
    </row>
    <row r="48" spans="1:16" x14ac:dyDescent="0.25">
      <c r="A48" s="58"/>
      <c r="B48" s="43"/>
      <c r="C48" s="97"/>
      <c r="D48" s="68"/>
      <c r="E48" s="87"/>
      <c r="F48" s="87"/>
      <c r="G48" s="91"/>
      <c r="H48" s="71"/>
      <c r="I48" s="43"/>
      <c r="J48" s="71"/>
      <c r="K48" s="8" t="s">
        <v>55</v>
      </c>
      <c r="L48" s="19">
        <v>498478.9</v>
      </c>
      <c r="M48" s="20">
        <f t="shared" si="5"/>
        <v>0.11885185091482568</v>
      </c>
      <c r="N48" s="87"/>
      <c r="O48" s="108"/>
      <c r="P48" s="111"/>
    </row>
    <row r="49" spans="1:16" x14ac:dyDescent="0.25">
      <c r="A49" s="58"/>
      <c r="B49" s="43"/>
      <c r="C49" s="97"/>
      <c r="D49" s="68"/>
      <c r="E49" s="87"/>
      <c r="F49" s="87"/>
      <c r="G49" s="91"/>
      <c r="H49" s="71"/>
      <c r="I49" s="43"/>
      <c r="J49" s="71"/>
      <c r="K49" s="8" t="s">
        <v>56</v>
      </c>
      <c r="L49" s="19">
        <v>690066.58</v>
      </c>
      <c r="M49" s="20">
        <f t="shared" si="5"/>
        <v>0.16453191958067559</v>
      </c>
      <c r="N49" s="87"/>
      <c r="O49" s="108"/>
      <c r="P49" s="111"/>
    </row>
    <row r="50" spans="1:16" ht="15.75" thickBot="1" x14ac:dyDescent="0.3">
      <c r="A50" s="59"/>
      <c r="B50" s="44"/>
      <c r="C50" s="99"/>
      <c r="D50" s="69"/>
      <c r="E50" s="88"/>
      <c r="F50" s="88"/>
      <c r="G50" s="92"/>
      <c r="H50" s="73"/>
      <c r="I50" s="44"/>
      <c r="J50" s="73"/>
      <c r="K50" s="11" t="s">
        <v>29</v>
      </c>
      <c r="L50" s="28">
        <v>406975.39</v>
      </c>
      <c r="M50" s="29">
        <f t="shared" si="5"/>
        <v>9.7034755890937491E-2</v>
      </c>
      <c r="N50" s="88"/>
      <c r="O50" s="109"/>
      <c r="P50" s="112"/>
    </row>
    <row r="51" spans="1:16" ht="15" customHeight="1" x14ac:dyDescent="0.25">
      <c r="A51" s="57" t="s">
        <v>76</v>
      </c>
      <c r="B51" s="60" t="s">
        <v>77</v>
      </c>
      <c r="C51" s="95" t="s">
        <v>78</v>
      </c>
      <c r="D51" s="67" t="s">
        <v>79</v>
      </c>
      <c r="E51" s="85">
        <v>4665382.34</v>
      </c>
      <c r="F51" s="85">
        <f>E51</f>
        <v>4665382.34</v>
      </c>
      <c r="G51" s="89" t="s">
        <v>61</v>
      </c>
      <c r="H51" s="42">
        <v>44831</v>
      </c>
      <c r="I51" s="60">
        <v>195</v>
      </c>
      <c r="J51" s="42">
        <f>H51+I51-1</f>
        <v>45025</v>
      </c>
      <c r="K51" s="5" t="s">
        <v>22</v>
      </c>
      <c r="L51" s="25">
        <v>612872.1</v>
      </c>
      <c r="M51" s="26" t="e">
        <f>L51/G51</f>
        <v>#VALUE!</v>
      </c>
      <c r="N51" s="85">
        <f>SUM(L51:L58)</f>
        <v>4665382.34</v>
      </c>
      <c r="O51" s="107">
        <f>N51/F51</f>
        <v>1</v>
      </c>
      <c r="P51" s="110">
        <f>F51-N51</f>
        <v>0</v>
      </c>
    </row>
    <row r="52" spans="1:16" x14ac:dyDescent="0.25">
      <c r="A52" s="58"/>
      <c r="B52" s="43"/>
      <c r="C52" s="97"/>
      <c r="D52" s="68"/>
      <c r="E52" s="87"/>
      <c r="F52" s="87"/>
      <c r="G52" s="91"/>
      <c r="H52" s="71"/>
      <c r="I52" s="43"/>
      <c r="J52" s="71"/>
      <c r="K52" s="8" t="s">
        <v>23</v>
      </c>
      <c r="L52" s="19">
        <v>559350.85</v>
      </c>
      <c r="M52" s="20">
        <f t="shared" ref="M52:M58" si="6">L52/$F$51</f>
        <v>0.11989389276935446</v>
      </c>
      <c r="N52" s="87"/>
      <c r="O52" s="108"/>
      <c r="P52" s="111"/>
    </row>
    <row r="53" spans="1:16" x14ac:dyDescent="0.25">
      <c r="A53" s="58"/>
      <c r="B53" s="43"/>
      <c r="C53" s="97"/>
      <c r="D53" s="68"/>
      <c r="E53" s="87"/>
      <c r="F53" s="87"/>
      <c r="G53" s="91"/>
      <c r="H53" s="71"/>
      <c r="I53" s="43"/>
      <c r="J53" s="71"/>
      <c r="K53" s="8" t="s">
        <v>80</v>
      </c>
      <c r="L53" s="19">
        <v>764792.71</v>
      </c>
      <c r="M53" s="20">
        <f t="shared" si="6"/>
        <v>0.16392926758495854</v>
      </c>
      <c r="N53" s="87"/>
      <c r="O53" s="108"/>
      <c r="P53" s="111"/>
    </row>
    <row r="54" spans="1:16" x14ac:dyDescent="0.25">
      <c r="A54" s="58"/>
      <c r="B54" s="43"/>
      <c r="C54" s="97"/>
      <c r="D54" s="68"/>
      <c r="E54" s="87"/>
      <c r="F54" s="87"/>
      <c r="G54" s="91"/>
      <c r="H54" s="71"/>
      <c r="I54" s="43"/>
      <c r="J54" s="71"/>
      <c r="K54" s="8" t="s">
        <v>81</v>
      </c>
      <c r="L54" s="19">
        <v>256239.57</v>
      </c>
      <c r="M54" s="20">
        <f t="shared" si="6"/>
        <v>5.4923594965209224E-2</v>
      </c>
      <c r="N54" s="87"/>
      <c r="O54" s="108"/>
      <c r="P54" s="111"/>
    </row>
    <row r="55" spans="1:16" x14ac:dyDescent="0.25">
      <c r="A55" s="58"/>
      <c r="B55" s="43"/>
      <c r="C55" s="97"/>
      <c r="D55" s="68"/>
      <c r="E55" s="87"/>
      <c r="F55" s="87"/>
      <c r="G55" s="91"/>
      <c r="H55" s="71"/>
      <c r="I55" s="43"/>
      <c r="J55" s="71"/>
      <c r="K55" s="8" t="s">
        <v>25</v>
      </c>
      <c r="L55" s="19">
        <v>443687.36</v>
      </c>
      <c r="M55" s="20">
        <f t="shared" si="6"/>
        <v>9.5102036160234618E-2</v>
      </c>
      <c r="N55" s="87"/>
      <c r="O55" s="108"/>
      <c r="P55" s="111"/>
    </row>
    <row r="56" spans="1:16" x14ac:dyDescent="0.25">
      <c r="A56" s="58"/>
      <c r="B56" s="43"/>
      <c r="C56" s="97"/>
      <c r="D56" s="68"/>
      <c r="E56" s="87"/>
      <c r="F56" s="87"/>
      <c r="G56" s="91"/>
      <c r="H56" s="71"/>
      <c r="I56" s="43"/>
      <c r="J56" s="71"/>
      <c r="K56" s="8" t="s">
        <v>26</v>
      </c>
      <c r="L56" s="19">
        <v>1087029.6299999999</v>
      </c>
      <c r="M56" s="20">
        <f t="shared" si="6"/>
        <v>0.23299904504718469</v>
      </c>
      <c r="N56" s="87"/>
      <c r="O56" s="108"/>
      <c r="P56" s="111"/>
    </row>
    <row r="57" spans="1:16" x14ac:dyDescent="0.25">
      <c r="A57" s="58"/>
      <c r="B57" s="43"/>
      <c r="C57" s="97"/>
      <c r="D57" s="68"/>
      <c r="E57" s="87"/>
      <c r="F57" s="87"/>
      <c r="G57" s="91"/>
      <c r="H57" s="71"/>
      <c r="I57" s="43"/>
      <c r="J57" s="71"/>
      <c r="K57" s="8" t="s">
        <v>56</v>
      </c>
      <c r="L57" s="19">
        <v>922037.07</v>
      </c>
      <c r="M57" s="20">
        <f t="shared" si="6"/>
        <v>0.19763376349557665</v>
      </c>
      <c r="N57" s="87"/>
      <c r="O57" s="108"/>
      <c r="P57" s="111"/>
    </row>
    <row r="58" spans="1:16" ht="15.75" thickBot="1" x14ac:dyDescent="0.3">
      <c r="A58" s="59"/>
      <c r="B58" s="44"/>
      <c r="C58" s="99"/>
      <c r="D58" s="69"/>
      <c r="E58" s="88"/>
      <c r="F58" s="88"/>
      <c r="G58" s="92"/>
      <c r="H58" s="73"/>
      <c r="I58" s="44"/>
      <c r="J58" s="73"/>
      <c r="K58" s="11" t="s">
        <v>29</v>
      </c>
      <c r="L58" s="28">
        <v>19373.05</v>
      </c>
      <c r="M58" s="29">
        <f t="shared" si="6"/>
        <v>4.1525106814718216E-3</v>
      </c>
      <c r="N58" s="88"/>
      <c r="O58" s="109"/>
      <c r="P58" s="112"/>
    </row>
    <row r="59" spans="1:16" ht="15" customHeight="1" x14ac:dyDescent="0.25">
      <c r="A59" s="57" t="s">
        <v>82</v>
      </c>
      <c r="B59" s="60" t="s">
        <v>83</v>
      </c>
      <c r="C59" s="95" t="s">
        <v>84</v>
      </c>
      <c r="D59" s="67" t="s">
        <v>85</v>
      </c>
      <c r="E59" s="85">
        <v>20477230.280000001</v>
      </c>
      <c r="F59" s="85">
        <v>20368392.32</v>
      </c>
      <c r="G59" s="89" t="s">
        <v>86</v>
      </c>
      <c r="H59" s="42">
        <v>44873</v>
      </c>
      <c r="I59" s="60">
        <v>150</v>
      </c>
      <c r="J59" s="42">
        <f>H59+I59-1</f>
        <v>45022</v>
      </c>
      <c r="K59" s="5" t="s">
        <v>22</v>
      </c>
      <c r="L59" s="25">
        <v>1022889.13</v>
      </c>
      <c r="M59" s="26">
        <f>L59/$F$59</f>
        <v>5.0219433813419395E-2</v>
      </c>
      <c r="N59" s="85">
        <f>SUM(L59:L69)</f>
        <v>20368392.320000004</v>
      </c>
      <c r="O59" s="107">
        <f>N59/F59</f>
        <v>1.0000000000000002</v>
      </c>
      <c r="P59" s="110">
        <f>F59-N59</f>
        <v>0</v>
      </c>
    </row>
    <row r="60" spans="1:16" x14ac:dyDescent="0.25">
      <c r="A60" s="58"/>
      <c r="B60" s="43"/>
      <c r="C60" s="97"/>
      <c r="D60" s="68"/>
      <c r="E60" s="87"/>
      <c r="F60" s="87"/>
      <c r="G60" s="91"/>
      <c r="H60" s="71"/>
      <c r="I60" s="43"/>
      <c r="J60" s="71"/>
      <c r="K60" s="8" t="s">
        <v>65</v>
      </c>
      <c r="L60" s="19">
        <v>800304.63</v>
      </c>
      <c r="M60" s="20">
        <f t="shared" ref="M60:M69" si="7">L60/$F$59</f>
        <v>3.9291497209338902E-2</v>
      </c>
      <c r="N60" s="87"/>
      <c r="O60" s="108"/>
      <c r="P60" s="111"/>
    </row>
    <row r="61" spans="1:16" x14ac:dyDescent="0.25">
      <c r="A61" s="58"/>
      <c r="B61" s="43"/>
      <c r="C61" s="97"/>
      <c r="D61" s="68"/>
      <c r="E61" s="87"/>
      <c r="F61" s="87"/>
      <c r="G61" s="91"/>
      <c r="H61" s="71"/>
      <c r="I61" s="43"/>
      <c r="J61" s="71"/>
      <c r="K61" s="8" t="s">
        <v>66</v>
      </c>
      <c r="L61" s="19">
        <v>498917.97</v>
      </c>
      <c r="M61" s="20">
        <f t="shared" si="7"/>
        <v>2.4494715251046382E-2</v>
      </c>
      <c r="N61" s="87"/>
      <c r="O61" s="108"/>
      <c r="P61" s="111"/>
    </row>
    <row r="62" spans="1:16" x14ac:dyDescent="0.25">
      <c r="A62" s="58"/>
      <c r="B62" s="43"/>
      <c r="C62" s="97"/>
      <c r="D62" s="68"/>
      <c r="E62" s="87"/>
      <c r="F62" s="87"/>
      <c r="G62" s="91"/>
      <c r="H62" s="71"/>
      <c r="I62" s="43"/>
      <c r="J62" s="71"/>
      <c r="K62" s="8" t="s">
        <v>24</v>
      </c>
      <c r="L62" s="19">
        <v>579659.94999999995</v>
      </c>
      <c r="M62" s="20">
        <f t="shared" si="7"/>
        <v>2.845879738043066E-2</v>
      </c>
      <c r="N62" s="87"/>
      <c r="O62" s="108"/>
      <c r="P62" s="111"/>
    </row>
    <row r="63" spans="1:16" x14ac:dyDescent="0.25">
      <c r="A63" s="58"/>
      <c r="B63" s="43"/>
      <c r="C63" s="97"/>
      <c r="D63" s="68"/>
      <c r="E63" s="87"/>
      <c r="F63" s="87"/>
      <c r="G63" s="91"/>
      <c r="H63" s="71"/>
      <c r="I63" s="43"/>
      <c r="J63" s="71"/>
      <c r="K63" s="8" t="s">
        <v>25</v>
      </c>
      <c r="L63" s="19">
        <v>1139936.7</v>
      </c>
      <c r="M63" s="20">
        <f t="shared" si="7"/>
        <v>5.5965963444286206E-2</v>
      </c>
      <c r="N63" s="87"/>
      <c r="O63" s="108"/>
      <c r="P63" s="111"/>
    </row>
    <row r="64" spans="1:16" x14ac:dyDescent="0.25">
      <c r="A64" s="58"/>
      <c r="B64" s="43"/>
      <c r="C64" s="97"/>
      <c r="D64" s="68"/>
      <c r="E64" s="87"/>
      <c r="F64" s="87"/>
      <c r="G64" s="91"/>
      <c r="H64" s="71"/>
      <c r="I64" s="43"/>
      <c r="J64" s="71"/>
      <c r="K64" s="8" t="s">
        <v>26</v>
      </c>
      <c r="L64" s="19">
        <v>2148186.92</v>
      </c>
      <c r="M64" s="20">
        <f t="shared" si="7"/>
        <v>0.1054666900681536</v>
      </c>
      <c r="N64" s="87"/>
      <c r="O64" s="108"/>
      <c r="P64" s="111"/>
    </row>
    <row r="65" spans="1:16" x14ac:dyDescent="0.25">
      <c r="A65" s="58"/>
      <c r="B65" s="43"/>
      <c r="C65" s="97"/>
      <c r="D65" s="68"/>
      <c r="E65" s="87"/>
      <c r="F65" s="87"/>
      <c r="G65" s="91"/>
      <c r="H65" s="71"/>
      <c r="I65" s="43"/>
      <c r="J65" s="71"/>
      <c r="K65" s="8" t="s">
        <v>56</v>
      </c>
      <c r="L65" s="19">
        <v>3473330.02</v>
      </c>
      <c r="M65" s="20">
        <f t="shared" si="7"/>
        <v>0.17052548701104359</v>
      </c>
      <c r="N65" s="87"/>
      <c r="O65" s="108"/>
      <c r="P65" s="111"/>
    </row>
    <row r="66" spans="1:16" x14ac:dyDescent="0.25">
      <c r="A66" s="58"/>
      <c r="B66" s="43"/>
      <c r="C66" s="97"/>
      <c r="D66" s="68"/>
      <c r="E66" s="87"/>
      <c r="F66" s="87"/>
      <c r="G66" s="91"/>
      <c r="H66" s="71"/>
      <c r="I66" s="43"/>
      <c r="J66" s="71"/>
      <c r="K66" s="8" t="s">
        <v>29</v>
      </c>
      <c r="L66" s="19">
        <v>4436498.4400000004</v>
      </c>
      <c r="M66" s="20">
        <f t="shared" si="7"/>
        <v>0.2178128921664447</v>
      </c>
      <c r="N66" s="87"/>
      <c r="O66" s="108"/>
      <c r="P66" s="111"/>
    </row>
    <row r="67" spans="1:16" x14ac:dyDescent="0.25">
      <c r="A67" s="58"/>
      <c r="B67" s="43"/>
      <c r="C67" s="97"/>
      <c r="D67" s="68"/>
      <c r="E67" s="87"/>
      <c r="F67" s="87"/>
      <c r="G67" s="91"/>
      <c r="H67" s="71"/>
      <c r="I67" s="43"/>
      <c r="J67" s="71"/>
      <c r="K67" s="8" t="s">
        <v>30</v>
      </c>
      <c r="L67" s="21">
        <v>3968326.76</v>
      </c>
      <c r="M67" s="20">
        <f t="shared" si="7"/>
        <v>0.19482768682256016</v>
      </c>
      <c r="N67" s="87"/>
      <c r="O67" s="108"/>
      <c r="P67" s="111"/>
    </row>
    <row r="68" spans="1:16" x14ac:dyDescent="0.25">
      <c r="A68" s="58"/>
      <c r="B68" s="43"/>
      <c r="C68" s="97"/>
      <c r="D68" s="68"/>
      <c r="E68" s="87"/>
      <c r="F68" s="87"/>
      <c r="G68" s="91"/>
      <c r="H68" s="71"/>
      <c r="I68" s="43"/>
      <c r="J68" s="71"/>
      <c r="K68" s="8" t="s">
        <v>31</v>
      </c>
      <c r="L68" s="21">
        <v>2299827.9300000002</v>
      </c>
      <c r="M68" s="20">
        <f t="shared" si="7"/>
        <v>0.11291160803799757</v>
      </c>
      <c r="N68" s="87"/>
      <c r="O68" s="108"/>
      <c r="P68" s="111"/>
    </row>
    <row r="69" spans="1:16" ht="15.75" thickBot="1" x14ac:dyDescent="0.3">
      <c r="A69" s="59"/>
      <c r="B69" s="44"/>
      <c r="C69" s="99"/>
      <c r="D69" s="69"/>
      <c r="E69" s="88"/>
      <c r="F69" s="88"/>
      <c r="G69" s="92"/>
      <c r="H69" s="73"/>
      <c r="I69" s="44"/>
      <c r="J69" s="73"/>
      <c r="K69" s="11" t="s">
        <v>32</v>
      </c>
      <c r="L69" s="27">
        <v>513.87</v>
      </c>
      <c r="M69" s="30">
        <f t="shared" si="7"/>
        <v>2.5228795278821496E-5</v>
      </c>
      <c r="N69" s="88"/>
      <c r="O69" s="109"/>
      <c r="P69" s="112"/>
    </row>
    <row r="70" spans="1:16" ht="15" customHeight="1" x14ac:dyDescent="0.25">
      <c r="A70" s="57" t="s">
        <v>87</v>
      </c>
      <c r="B70" s="60" t="s">
        <v>88</v>
      </c>
      <c r="C70" s="95" t="s">
        <v>89</v>
      </c>
      <c r="D70" s="67" t="s">
        <v>90</v>
      </c>
      <c r="E70" s="85">
        <v>4957532.68</v>
      </c>
      <c r="F70" s="85">
        <v>5127703.57</v>
      </c>
      <c r="G70" s="89" t="s">
        <v>91</v>
      </c>
      <c r="H70" s="42">
        <v>45057</v>
      </c>
      <c r="I70" s="60">
        <v>195</v>
      </c>
      <c r="J70" s="42">
        <f>H70+I70-1</f>
        <v>45251</v>
      </c>
      <c r="K70" s="5" t="s">
        <v>22</v>
      </c>
      <c r="L70" s="25">
        <v>552311.15</v>
      </c>
      <c r="M70" s="26">
        <f>L70/$F$70</f>
        <v>0.10771120882091084</v>
      </c>
      <c r="N70" s="85">
        <v>5127703.57</v>
      </c>
      <c r="O70" s="107">
        <f>N70/F70</f>
        <v>1</v>
      </c>
      <c r="P70" s="110">
        <f>F70-N70</f>
        <v>0</v>
      </c>
    </row>
    <row r="71" spans="1:16" x14ac:dyDescent="0.25">
      <c r="A71" s="58"/>
      <c r="B71" s="43"/>
      <c r="C71" s="97"/>
      <c r="D71" s="68"/>
      <c r="E71" s="87"/>
      <c r="F71" s="87"/>
      <c r="G71" s="91"/>
      <c r="H71" s="71"/>
      <c r="I71" s="43"/>
      <c r="J71" s="71"/>
      <c r="K71" s="8" t="s">
        <v>23</v>
      </c>
      <c r="L71" s="19">
        <v>536430.42000000004</v>
      </c>
      <c r="M71" s="20">
        <f t="shared" ref="M71:M78" si="8">L71/$F$70</f>
        <v>0.10461416356796148</v>
      </c>
      <c r="N71" s="87"/>
      <c r="O71" s="108"/>
      <c r="P71" s="111"/>
    </row>
    <row r="72" spans="1:16" x14ac:dyDescent="0.25">
      <c r="A72" s="58"/>
      <c r="B72" s="43"/>
      <c r="C72" s="97"/>
      <c r="D72" s="68"/>
      <c r="E72" s="87"/>
      <c r="F72" s="87"/>
      <c r="G72" s="91"/>
      <c r="H72" s="71"/>
      <c r="I72" s="43"/>
      <c r="J72" s="71"/>
      <c r="K72" s="8" t="s">
        <v>24</v>
      </c>
      <c r="L72" s="19">
        <v>945588.35</v>
      </c>
      <c r="M72" s="20">
        <f t="shared" si="8"/>
        <v>0.18440776403929293</v>
      </c>
      <c r="N72" s="87"/>
      <c r="O72" s="108"/>
      <c r="P72" s="111"/>
    </row>
    <row r="73" spans="1:16" x14ac:dyDescent="0.25">
      <c r="A73" s="58"/>
      <c r="B73" s="43"/>
      <c r="C73" s="97"/>
      <c r="D73" s="68"/>
      <c r="E73" s="87"/>
      <c r="F73" s="87"/>
      <c r="G73" s="91"/>
      <c r="H73" s="71"/>
      <c r="I73" s="43"/>
      <c r="J73" s="71"/>
      <c r="K73" s="8" t="s">
        <v>25</v>
      </c>
      <c r="L73" s="19">
        <v>928825.64</v>
      </c>
      <c r="M73" s="20">
        <f t="shared" si="8"/>
        <v>0.18113871586379554</v>
      </c>
      <c r="N73" s="87"/>
      <c r="O73" s="108"/>
      <c r="P73" s="111"/>
    </row>
    <row r="74" spans="1:16" x14ac:dyDescent="0.25">
      <c r="A74" s="58"/>
      <c r="B74" s="43"/>
      <c r="C74" s="97"/>
      <c r="D74" s="68"/>
      <c r="E74" s="87"/>
      <c r="F74" s="87"/>
      <c r="G74" s="91"/>
      <c r="H74" s="71"/>
      <c r="I74" s="43"/>
      <c r="J74" s="71"/>
      <c r="K74" s="8" t="s">
        <v>26</v>
      </c>
      <c r="L74" s="19">
        <v>1005599.98499999</v>
      </c>
      <c r="M74" s="20">
        <f t="shared" si="8"/>
        <v>0.19611117750318588</v>
      </c>
      <c r="N74" s="87"/>
      <c r="O74" s="108"/>
      <c r="P74" s="111"/>
    </row>
    <row r="75" spans="1:16" x14ac:dyDescent="0.25">
      <c r="A75" s="58"/>
      <c r="B75" s="43"/>
      <c r="C75" s="97"/>
      <c r="D75" s="68"/>
      <c r="E75" s="87"/>
      <c r="F75" s="87"/>
      <c r="G75" s="91"/>
      <c r="H75" s="71"/>
      <c r="I75" s="43"/>
      <c r="J75" s="71"/>
      <c r="K75" s="8" t="s">
        <v>56</v>
      </c>
      <c r="L75" s="19">
        <v>743270.94</v>
      </c>
      <c r="M75" s="20">
        <f t="shared" si="8"/>
        <v>0.14495201016465933</v>
      </c>
      <c r="N75" s="87"/>
      <c r="O75" s="108"/>
      <c r="P75" s="111"/>
    </row>
    <row r="76" spans="1:16" x14ac:dyDescent="0.25">
      <c r="A76" s="58"/>
      <c r="B76" s="43"/>
      <c r="C76" s="97"/>
      <c r="D76" s="68"/>
      <c r="E76" s="87"/>
      <c r="F76" s="87"/>
      <c r="G76" s="91"/>
      <c r="H76" s="71"/>
      <c r="I76" s="43"/>
      <c r="J76" s="71"/>
      <c r="K76" s="8" t="s">
        <v>29</v>
      </c>
      <c r="L76" s="19">
        <v>186621.53</v>
      </c>
      <c r="M76" s="20">
        <f t="shared" si="8"/>
        <v>3.6394757897442183E-2</v>
      </c>
      <c r="N76" s="87"/>
      <c r="O76" s="108"/>
      <c r="P76" s="111"/>
    </row>
    <row r="77" spans="1:16" x14ac:dyDescent="0.25">
      <c r="A77" s="58"/>
      <c r="B77" s="43"/>
      <c r="C77" s="97"/>
      <c r="D77" s="68"/>
      <c r="E77" s="87"/>
      <c r="F77" s="87"/>
      <c r="G77" s="91"/>
      <c r="H77" s="71"/>
      <c r="I77" s="43"/>
      <c r="J77" s="71"/>
      <c r="K77" s="8" t="s">
        <v>92</v>
      </c>
      <c r="L77" s="19">
        <v>169768.35</v>
      </c>
      <c r="M77" s="20">
        <f t="shared" si="8"/>
        <v>3.3108066346354728E-2</v>
      </c>
      <c r="N77" s="87"/>
      <c r="O77" s="108"/>
      <c r="P77" s="111"/>
    </row>
    <row r="78" spans="1:16" ht="15.75" thickBot="1" x14ac:dyDescent="0.3">
      <c r="A78" s="59"/>
      <c r="B78" s="44"/>
      <c r="C78" s="99"/>
      <c r="D78" s="69"/>
      <c r="E78" s="88"/>
      <c r="F78" s="88"/>
      <c r="G78" s="92"/>
      <c r="H78" s="73"/>
      <c r="I78" s="44"/>
      <c r="J78" s="73"/>
      <c r="K78" s="11" t="s">
        <v>93</v>
      </c>
      <c r="L78" s="27">
        <v>59287.199999999997</v>
      </c>
      <c r="M78" s="29">
        <f t="shared" si="8"/>
        <v>1.1562134821299742E-2</v>
      </c>
      <c r="N78" s="88"/>
      <c r="O78" s="109"/>
      <c r="P78" s="112"/>
    </row>
    <row r="79" spans="1:16" ht="15" customHeight="1" x14ac:dyDescent="0.25">
      <c r="A79" s="57" t="s">
        <v>94</v>
      </c>
      <c r="B79" s="60" t="s">
        <v>95</v>
      </c>
      <c r="C79" s="95" t="s">
        <v>96</v>
      </c>
      <c r="D79" s="67" t="s">
        <v>97</v>
      </c>
      <c r="E79" s="85">
        <v>4654184.2</v>
      </c>
      <c r="F79" s="85">
        <f>E79</f>
        <v>4654184.2</v>
      </c>
      <c r="G79" s="89" t="s">
        <v>86</v>
      </c>
      <c r="H79" s="42">
        <v>45079</v>
      </c>
      <c r="I79" s="60">
        <v>195</v>
      </c>
      <c r="J79" s="42">
        <f>H79+I79-1</f>
        <v>45273</v>
      </c>
      <c r="K79" s="5" t="s">
        <v>22</v>
      </c>
      <c r="L79" s="25">
        <v>1290186.29</v>
      </c>
      <c r="M79" s="26">
        <f>L79/$F$79</f>
        <v>0.27720997591801372</v>
      </c>
      <c r="N79" s="85">
        <f>SUM(L79:L84)</f>
        <v>4654184.2000000011</v>
      </c>
      <c r="O79" s="107">
        <f>N79/F79</f>
        <v>1.0000000000000002</v>
      </c>
      <c r="P79" s="110">
        <f>F79-N79</f>
        <v>0</v>
      </c>
    </row>
    <row r="80" spans="1:16" x14ac:dyDescent="0.25">
      <c r="A80" s="58"/>
      <c r="B80" s="43"/>
      <c r="C80" s="97"/>
      <c r="D80" s="68"/>
      <c r="E80" s="87"/>
      <c r="F80" s="87"/>
      <c r="G80" s="91"/>
      <c r="H80" s="71"/>
      <c r="I80" s="43"/>
      <c r="J80" s="71"/>
      <c r="K80" s="8" t="s">
        <v>23</v>
      </c>
      <c r="L80" s="19">
        <v>1180382.29</v>
      </c>
      <c r="M80" s="20">
        <f t="shared" ref="M80:M84" si="9">L80/$F$79</f>
        <v>0.25361744169902001</v>
      </c>
      <c r="N80" s="87"/>
      <c r="O80" s="108"/>
      <c r="P80" s="111"/>
    </row>
    <row r="81" spans="1:16" x14ac:dyDescent="0.25">
      <c r="A81" s="58"/>
      <c r="B81" s="43"/>
      <c r="C81" s="97"/>
      <c r="D81" s="68"/>
      <c r="E81" s="87"/>
      <c r="F81" s="87"/>
      <c r="G81" s="91"/>
      <c r="H81" s="71"/>
      <c r="I81" s="43"/>
      <c r="J81" s="71"/>
      <c r="K81" s="8" t="s">
        <v>24</v>
      </c>
      <c r="L81" s="19">
        <v>631234.06000000006</v>
      </c>
      <c r="M81" s="20">
        <f t="shared" si="9"/>
        <v>0.13562721905162242</v>
      </c>
      <c r="N81" s="87"/>
      <c r="O81" s="108"/>
      <c r="P81" s="111"/>
    </row>
    <row r="82" spans="1:16" x14ac:dyDescent="0.25">
      <c r="A82" s="58"/>
      <c r="B82" s="43"/>
      <c r="C82" s="97"/>
      <c r="D82" s="68"/>
      <c r="E82" s="87"/>
      <c r="F82" s="87"/>
      <c r="G82" s="91"/>
      <c r="H82" s="71"/>
      <c r="I82" s="43"/>
      <c r="J82" s="71"/>
      <c r="K82" s="8" t="s">
        <v>25</v>
      </c>
      <c r="L82" s="19">
        <v>1437529.75</v>
      </c>
      <c r="M82" s="20">
        <f t="shared" si="9"/>
        <v>0.30886825450526861</v>
      </c>
      <c r="N82" s="87"/>
      <c r="O82" s="108"/>
      <c r="P82" s="111"/>
    </row>
    <row r="83" spans="1:16" x14ac:dyDescent="0.25">
      <c r="A83" s="58"/>
      <c r="B83" s="43"/>
      <c r="C83" s="97"/>
      <c r="D83" s="68"/>
      <c r="E83" s="87"/>
      <c r="F83" s="87"/>
      <c r="G83" s="91"/>
      <c r="H83" s="71"/>
      <c r="I83" s="43"/>
      <c r="J83" s="71"/>
      <c r="K83" s="8" t="s">
        <v>26</v>
      </c>
      <c r="L83" s="19">
        <v>110827.32</v>
      </c>
      <c r="M83" s="20">
        <f t="shared" si="9"/>
        <v>2.3812405190151261E-2</v>
      </c>
      <c r="N83" s="87"/>
      <c r="O83" s="108"/>
      <c r="P83" s="111"/>
    </row>
    <row r="84" spans="1:16" ht="15.75" thickBot="1" x14ac:dyDescent="0.3">
      <c r="A84" s="59"/>
      <c r="B84" s="44"/>
      <c r="C84" s="99"/>
      <c r="D84" s="69"/>
      <c r="E84" s="88"/>
      <c r="F84" s="88"/>
      <c r="G84" s="92"/>
      <c r="H84" s="73"/>
      <c r="I84" s="44"/>
      <c r="J84" s="73"/>
      <c r="K84" s="11" t="s">
        <v>56</v>
      </c>
      <c r="L84" s="28">
        <v>4024.49</v>
      </c>
      <c r="M84" s="29">
        <f t="shared" si="9"/>
        <v>8.647036359239928E-4</v>
      </c>
      <c r="N84" s="88"/>
      <c r="O84" s="109"/>
      <c r="P84" s="112"/>
    </row>
    <row r="85" spans="1:16" ht="15" customHeight="1" x14ac:dyDescent="0.25">
      <c r="A85" s="57" t="s">
        <v>98</v>
      </c>
      <c r="B85" s="60" t="s">
        <v>99</v>
      </c>
      <c r="C85" s="61" t="s">
        <v>100</v>
      </c>
      <c r="D85" s="67" t="s">
        <v>101</v>
      </c>
      <c r="E85" s="85">
        <v>5218213.59</v>
      </c>
      <c r="F85" s="85">
        <f>E85</f>
        <v>5218213.59</v>
      </c>
      <c r="G85" s="89" t="s">
        <v>61</v>
      </c>
      <c r="H85" s="42">
        <v>45079</v>
      </c>
      <c r="I85" s="60">
        <v>195</v>
      </c>
      <c r="J85" s="42">
        <f>H85+I85-1</f>
        <v>45273</v>
      </c>
      <c r="K85" s="5" t="s">
        <v>22</v>
      </c>
      <c r="L85" s="25">
        <v>1122736.57</v>
      </c>
      <c r="M85" s="26">
        <f>L85/$F$85</f>
        <v>0.21515726610953081</v>
      </c>
      <c r="N85" s="85">
        <f>SUM(L85:L90)</f>
        <v>5218213.5900000008</v>
      </c>
      <c r="O85" s="107">
        <f>N85/F85</f>
        <v>1.0000000000000002</v>
      </c>
      <c r="P85" s="110">
        <f>F85-N85</f>
        <v>0</v>
      </c>
    </row>
    <row r="86" spans="1:16" x14ac:dyDescent="0.25">
      <c r="A86" s="58"/>
      <c r="B86" s="43"/>
      <c r="C86" s="62"/>
      <c r="D86" s="68"/>
      <c r="E86" s="87"/>
      <c r="F86" s="87"/>
      <c r="G86" s="91"/>
      <c r="H86" s="71"/>
      <c r="I86" s="43"/>
      <c r="J86" s="71"/>
      <c r="K86" s="8" t="s">
        <v>23</v>
      </c>
      <c r="L86" s="19">
        <v>1139380.0900000001</v>
      </c>
      <c r="M86" s="20">
        <f t="shared" ref="M86:M90" si="10">L86/$F$85</f>
        <v>0.21834677142834241</v>
      </c>
      <c r="N86" s="87"/>
      <c r="O86" s="108"/>
      <c r="P86" s="111"/>
    </row>
    <row r="87" spans="1:16" x14ac:dyDescent="0.25">
      <c r="A87" s="58"/>
      <c r="B87" s="43"/>
      <c r="C87" s="62"/>
      <c r="D87" s="68"/>
      <c r="E87" s="87"/>
      <c r="F87" s="87"/>
      <c r="G87" s="91"/>
      <c r="H87" s="71"/>
      <c r="I87" s="43"/>
      <c r="J87" s="71"/>
      <c r="K87" s="8" t="s">
        <v>24</v>
      </c>
      <c r="L87" s="19">
        <v>1392203.9</v>
      </c>
      <c r="M87" s="20">
        <f t="shared" si="10"/>
        <v>0.26679703235374846</v>
      </c>
      <c r="N87" s="87"/>
      <c r="O87" s="108"/>
      <c r="P87" s="111"/>
    </row>
    <row r="88" spans="1:16" x14ac:dyDescent="0.25">
      <c r="A88" s="58"/>
      <c r="B88" s="43"/>
      <c r="C88" s="62"/>
      <c r="D88" s="68"/>
      <c r="E88" s="87"/>
      <c r="F88" s="87"/>
      <c r="G88" s="91"/>
      <c r="H88" s="71"/>
      <c r="I88" s="43"/>
      <c r="J88" s="71"/>
      <c r="K88" s="8" t="s">
        <v>25</v>
      </c>
      <c r="L88" s="19">
        <v>1368903.58</v>
      </c>
      <c r="M88" s="20">
        <f t="shared" si="10"/>
        <v>0.26233184142238225</v>
      </c>
      <c r="N88" s="87"/>
      <c r="O88" s="108"/>
      <c r="P88" s="111"/>
    </row>
    <row r="89" spans="1:16" x14ac:dyDescent="0.25">
      <c r="A89" s="58"/>
      <c r="B89" s="43"/>
      <c r="C89" s="62"/>
      <c r="D89" s="68"/>
      <c r="E89" s="87"/>
      <c r="F89" s="87"/>
      <c r="G89" s="91"/>
      <c r="H89" s="71"/>
      <c r="I89" s="43"/>
      <c r="J89" s="71"/>
      <c r="K89" s="8" t="s">
        <v>26</v>
      </c>
      <c r="L89" s="19">
        <v>189813.12</v>
      </c>
      <c r="M89" s="20">
        <f t="shared" si="10"/>
        <v>3.6375115109077011E-2</v>
      </c>
      <c r="N89" s="87"/>
      <c r="O89" s="108"/>
      <c r="P89" s="111"/>
    </row>
    <row r="90" spans="1:16" ht="15.75" thickBot="1" x14ac:dyDescent="0.3">
      <c r="A90" s="59"/>
      <c r="B90" s="44"/>
      <c r="C90" s="63"/>
      <c r="D90" s="69"/>
      <c r="E90" s="88"/>
      <c r="F90" s="88"/>
      <c r="G90" s="92"/>
      <c r="H90" s="73"/>
      <c r="I90" s="44"/>
      <c r="J90" s="73"/>
      <c r="K90" s="11" t="s">
        <v>56</v>
      </c>
      <c r="L90" s="28">
        <v>5176.33</v>
      </c>
      <c r="M90" s="29">
        <f t="shared" si="10"/>
        <v>9.9197357691906975E-4</v>
      </c>
      <c r="N90" s="88"/>
      <c r="O90" s="109"/>
      <c r="P90" s="112"/>
    </row>
    <row r="91" spans="1:16" ht="15" customHeight="1" x14ac:dyDescent="0.25">
      <c r="A91" s="57" t="s">
        <v>102</v>
      </c>
      <c r="B91" s="60" t="s">
        <v>103</v>
      </c>
      <c r="C91" s="61" t="s">
        <v>104</v>
      </c>
      <c r="D91" s="67" t="s">
        <v>105</v>
      </c>
      <c r="E91" s="85">
        <v>22352041.350000001</v>
      </c>
      <c r="F91" s="85">
        <v>22340244.359999999</v>
      </c>
      <c r="G91" s="89" t="s">
        <v>61</v>
      </c>
      <c r="H91" s="42">
        <v>45163</v>
      </c>
      <c r="I91" s="60">
        <v>300</v>
      </c>
      <c r="J91" s="42">
        <v>45436</v>
      </c>
      <c r="K91" s="5" t="s">
        <v>22</v>
      </c>
      <c r="L91" s="31">
        <v>1041955.19</v>
      </c>
      <c r="M91" s="26">
        <f>L91/$F$91</f>
        <v>4.664027721494448E-2</v>
      </c>
      <c r="N91" s="104">
        <f>SUM(L91:L101)</f>
        <v>22340244.360000003</v>
      </c>
      <c r="O91" s="107">
        <f>N91/F91</f>
        <v>1.0000000000000002</v>
      </c>
      <c r="P91" s="110">
        <f>F91-N91</f>
        <v>0</v>
      </c>
    </row>
    <row r="92" spans="1:16" x14ac:dyDescent="0.25">
      <c r="A92" s="58"/>
      <c r="B92" s="43"/>
      <c r="C92" s="62"/>
      <c r="D92" s="68"/>
      <c r="E92" s="87"/>
      <c r="F92" s="87"/>
      <c r="G92" s="91"/>
      <c r="H92" s="71"/>
      <c r="I92" s="43"/>
      <c r="J92" s="71"/>
      <c r="K92" s="8" t="s">
        <v>23</v>
      </c>
      <c r="L92" s="24">
        <v>2076903.88</v>
      </c>
      <c r="M92" s="20">
        <f t="shared" ref="M92:M101" si="11">L92/$F$91</f>
        <v>9.296692760078655E-2</v>
      </c>
      <c r="N92" s="105"/>
      <c r="O92" s="108"/>
      <c r="P92" s="111"/>
    </row>
    <row r="93" spans="1:16" x14ac:dyDescent="0.25">
      <c r="A93" s="58"/>
      <c r="B93" s="43"/>
      <c r="C93" s="62"/>
      <c r="D93" s="68"/>
      <c r="E93" s="87"/>
      <c r="F93" s="87"/>
      <c r="G93" s="91"/>
      <c r="H93" s="71"/>
      <c r="I93" s="43"/>
      <c r="J93" s="71"/>
      <c r="K93" s="8" t="s">
        <v>24</v>
      </c>
      <c r="L93" s="24">
        <v>2633583.56</v>
      </c>
      <c r="M93" s="20">
        <f t="shared" si="11"/>
        <v>0.11788517249683299</v>
      </c>
      <c r="N93" s="105"/>
      <c r="O93" s="108"/>
      <c r="P93" s="111"/>
    </row>
    <row r="94" spans="1:16" x14ac:dyDescent="0.25">
      <c r="A94" s="58"/>
      <c r="B94" s="43"/>
      <c r="C94" s="62"/>
      <c r="D94" s="68"/>
      <c r="E94" s="87"/>
      <c r="F94" s="87"/>
      <c r="G94" s="91"/>
      <c r="H94" s="71"/>
      <c r="I94" s="43"/>
      <c r="J94" s="71"/>
      <c r="K94" s="8" t="s">
        <v>25</v>
      </c>
      <c r="L94" s="24">
        <v>2576954.35</v>
      </c>
      <c r="M94" s="20">
        <f t="shared" si="11"/>
        <v>0.11535032063543642</v>
      </c>
      <c r="N94" s="105"/>
      <c r="O94" s="108"/>
      <c r="P94" s="111"/>
    </row>
    <row r="95" spans="1:16" x14ac:dyDescent="0.25">
      <c r="A95" s="58"/>
      <c r="B95" s="43"/>
      <c r="C95" s="62"/>
      <c r="D95" s="68"/>
      <c r="E95" s="87"/>
      <c r="F95" s="87"/>
      <c r="G95" s="91"/>
      <c r="H95" s="71"/>
      <c r="I95" s="43"/>
      <c r="J95" s="71"/>
      <c r="K95" s="8" t="s">
        <v>54</v>
      </c>
      <c r="L95" s="24">
        <v>3759100.68</v>
      </c>
      <c r="M95" s="20">
        <f t="shared" si="11"/>
        <v>0.16826587119748052</v>
      </c>
      <c r="N95" s="105"/>
      <c r="O95" s="108"/>
      <c r="P95" s="111"/>
    </row>
    <row r="96" spans="1:16" x14ac:dyDescent="0.25">
      <c r="A96" s="58"/>
      <c r="B96" s="43"/>
      <c r="C96" s="62"/>
      <c r="D96" s="68"/>
      <c r="E96" s="87"/>
      <c r="F96" s="87"/>
      <c r="G96" s="91"/>
      <c r="H96" s="71"/>
      <c r="I96" s="43"/>
      <c r="J96" s="71"/>
      <c r="K96" s="8" t="s">
        <v>55</v>
      </c>
      <c r="L96" s="24">
        <v>730559.71</v>
      </c>
      <c r="M96" s="20">
        <f t="shared" si="11"/>
        <v>3.2701509358065053E-2</v>
      </c>
      <c r="N96" s="105"/>
      <c r="O96" s="108"/>
      <c r="P96" s="111"/>
    </row>
    <row r="97" spans="1:16" x14ac:dyDescent="0.25">
      <c r="A97" s="58"/>
      <c r="B97" s="43"/>
      <c r="C97" s="62"/>
      <c r="D97" s="68"/>
      <c r="E97" s="87"/>
      <c r="F97" s="87"/>
      <c r="G97" s="91"/>
      <c r="H97" s="71"/>
      <c r="I97" s="43"/>
      <c r="J97" s="71"/>
      <c r="K97" s="8" t="s">
        <v>56</v>
      </c>
      <c r="L97" s="24">
        <v>4051932.41</v>
      </c>
      <c r="M97" s="20">
        <f t="shared" si="11"/>
        <v>0.18137368350611902</v>
      </c>
      <c r="N97" s="105"/>
      <c r="O97" s="108"/>
      <c r="P97" s="111"/>
    </row>
    <row r="98" spans="1:16" x14ac:dyDescent="0.25">
      <c r="A98" s="58"/>
      <c r="B98" s="43"/>
      <c r="C98" s="62"/>
      <c r="D98" s="68"/>
      <c r="E98" s="87"/>
      <c r="F98" s="87"/>
      <c r="G98" s="91"/>
      <c r="H98" s="71"/>
      <c r="I98" s="43"/>
      <c r="J98" s="71"/>
      <c r="K98" s="8" t="s">
        <v>29</v>
      </c>
      <c r="L98" s="24">
        <v>3002983.52</v>
      </c>
      <c r="M98" s="20">
        <f t="shared" si="11"/>
        <v>0.1344203524190995</v>
      </c>
      <c r="N98" s="105"/>
      <c r="O98" s="108"/>
      <c r="P98" s="111"/>
    </row>
    <row r="99" spans="1:16" x14ac:dyDescent="0.25">
      <c r="A99" s="58"/>
      <c r="B99" s="43"/>
      <c r="C99" s="62"/>
      <c r="D99" s="68"/>
      <c r="E99" s="87"/>
      <c r="F99" s="87"/>
      <c r="G99" s="91"/>
      <c r="H99" s="71"/>
      <c r="I99" s="43"/>
      <c r="J99" s="71"/>
      <c r="K99" s="8" t="s">
        <v>30</v>
      </c>
      <c r="L99" s="24">
        <v>1998761.44</v>
      </c>
      <c r="M99" s="20">
        <f t="shared" si="11"/>
        <v>8.9469094777618621E-2</v>
      </c>
      <c r="N99" s="105"/>
      <c r="O99" s="108"/>
      <c r="P99" s="111"/>
    </row>
    <row r="100" spans="1:16" x14ac:dyDescent="0.25">
      <c r="A100" s="58"/>
      <c r="B100" s="43"/>
      <c r="C100" s="62"/>
      <c r="D100" s="68"/>
      <c r="E100" s="87"/>
      <c r="F100" s="87"/>
      <c r="G100" s="91"/>
      <c r="H100" s="71"/>
      <c r="I100" s="43"/>
      <c r="J100" s="71"/>
      <c r="K100" s="8" t="s">
        <v>31</v>
      </c>
      <c r="L100" s="24">
        <v>411336.01</v>
      </c>
      <c r="M100" s="20">
        <f t="shared" si="11"/>
        <v>1.8412332621414531E-2</v>
      </c>
      <c r="N100" s="105"/>
      <c r="O100" s="108"/>
      <c r="P100" s="111"/>
    </row>
    <row r="101" spans="1:16" ht="15.75" thickBot="1" x14ac:dyDescent="0.3">
      <c r="A101" s="59"/>
      <c r="B101" s="44"/>
      <c r="C101" s="63"/>
      <c r="D101" s="69"/>
      <c r="E101" s="88"/>
      <c r="F101" s="88"/>
      <c r="G101" s="92"/>
      <c r="H101" s="73"/>
      <c r="I101" s="44"/>
      <c r="J101" s="73"/>
      <c r="K101" s="11" t="s">
        <v>32</v>
      </c>
      <c r="L101" s="32">
        <v>56173.61</v>
      </c>
      <c r="M101" s="29">
        <f t="shared" si="11"/>
        <v>2.5144581722023746E-3</v>
      </c>
      <c r="N101" s="106"/>
      <c r="O101" s="109"/>
      <c r="P101" s="112"/>
    </row>
    <row r="102" spans="1:16" ht="15" customHeight="1" x14ac:dyDescent="0.25">
      <c r="A102" s="117" t="s">
        <v>17</v>
      </c>
      <c r="B102" s="67" t="s">
        <v>18</v>
      </c>
      <c r="C102" s="95" t="s">
        <v>19</v>
      </c>
      <c r="D102" s="56" t="s">
        <v>20</v>
      </c>
      <c r="E102" s="120">
        <v>33688447.850000001</v>
      </c>
      <c r="F102" s="120">
        <v>33683752.170000002</v>
      </c>
      <c r="G102" s="67" t="s">
        <v>21</v>
      </c>
      <c r="H102" s="123">
        <v>45108</v>
      </c>
      <c r="I102" s="67">
        <v>630</v>
      </c>
      <c r="J102" s="123">
        <f>H102+I102-1</f>
        <v>45737</v>
      </c>
      <c r="K102" s="5" t="s">
        <v>22</v>
      </c>
      <c r="L102" s="6">
        <v>1388060.33</v>
      </c>
      <c r="M102" s="7">
        <f>L102/$F$102</f>
        <v>4.1208601790992221E-2</v>
      </c>
      <c r="N102" s="45">
        <f>SUM(L102:L124)</f>
        <v>33683752.170000002</v>
      </c>
      <c r="O102" s="48">
        <f>N102/F102</f>
        <v>1</v>
      </c>
      <c r="P102" s="51">
        <f>F102-N102</f>
        <v>0</v>
      </c>
    </row>
    <row r="103" spans="1:16" x14ac:dyDescent="0.25">
      <c r="A103" s="118"/>
      <c r="B103" s="68"/>
      <c r="C103" s="97"/>
      <c r="D103" s="54"/>
      <c r="E103" s="121"/>
      <c r="F103" s="121"/>
      <c r="G103" s="68"/>
      <c r="H103" s="68"/>
      <c r="I103" s="68"/>
      <c r="J103" s="68"/>
      <c r="K103" s="8" t="s">
        <v>23</v>
      </c>
      <c r="L103" s="9">
        <v>1246083.83</v>
      </c>
      <c r="M103" s="10">
        <f t="shared" ref="M103:M124" si="12">L103/$F$102</f>
        <v>3.6993617092035504E-2</v>
      </c>
      <c r="N103" s="46"/>
      <c r="O103" s="49"/>
      <c r="P103" s="52"/>
    </row>
    <row r="104" spans="1:16" x14ac:dyDescent="0.25">
      <c r="A104" s="118"/>
      <c r="B104" s="68"/>
      <c r="C104" s="97"/>
      <c r="D104" s="54"/>
      <c r="E104" s="121"/>
      <c r="F104" s="121"/>
      <c r="G104" s="68"/>
      <c r="H104" s="68"/>
      <c r="I104" s="68"/>
      <c r="J104" s="68"/>
      <c r="K104" s="8" t="s">
        <v>24</v>
      </c>
      <c r="L104" s="9">
        <v>946543.75</v>
      </c>
      <c r="M104" s="10">
        <f t="shared" si="12"/>
        <v>2.8100899959803971E-2</v>
      </c>
      <c r="N104" s="46"/>
      <c r="O104" s="49"/>
      <c r="P104" s="52"/>
    </row>
    <row r="105" spans="1:16" x14ac:dyDescent="0.25">
      <c r="A105" s="118"/>
      <c r="B105" s="68"/>
      <c r="C105" s="97"/>
      <c r="D105" s="54"/>
      <c r="E105" s="121"/>
      <c r="F105" s="121"/>
      <c r="G105" s="68"/>
      <c r="H105" s="68"/>
      <c r="I105" s="68"/>
      <c r="J105" s="68"/>
      <c r="K105" s="8" t="s">
        <v>25</v>
      </c>
      <c r="L105" s="9">
        <v>1903974.44</v>
      </c>
      <c r="M105" s="10">
        <f t="shared" si="12"/>
        <v>5.6525010348928706E-2</v>
      </c>
      <c r="N105" s="46"/>
      <c r="O105" s="49"/>
      <c r="P105" s="52"/>
    </row>
    <row r="106" spans="1:16" x14ac:dyDescent="0.25">
      <c r="A106" s="118"/>
      <c r="B106" s="68"/>
      <c r="C106" s="97"/>
      <c r="D106" s="54"/>
      <c r="E106" s="121"/>
      <c r="F106" s="121"/>
      <c r="G106" s="68"/>
      <c r="H106" s="68"/>
      <c r="I106" s="68"/>
      <c r="J106" s="68"/>
      <c r="K106" s="8" t="s">
        <v>26</v>
      </c>
      <c r="L106" s="9">
        <v>2445362.87</v>
      </c>
      <c r="M106" s="10">
        <f t="shared" si="12"/>
        <v>7.2597698072898509E-2</v>
      </c>
      <c r="N106" s="46"/>
      <c r="O106" s="49"/>
      <c r="P106" s="52"/>
    </row>
    <row r="107" spans="1:16" x14ac:dyDescent="0.25">
      <c r="A107" s="118"/>
      <c r="B107" s="68"/>
      <c r="C107" s="97"/>
      <c r="D107" s="54"/>
      <c r="E107" s="121"/>
      <c r="F107" s="121"/>
      <c r="G107" s="68"/>
      <c r="H107" s="68"/>
      <c r="I107" s="68"/>
      <c r="J107" s="68"/>
      <c r="K107" s="8" t="s">
        <v>27</v>
      </c>
      <c r="L107" s="9">
        <v>1403493.69</v>
      </c>
      <c r="M107" s="10">
        <f t="shared" si="12"/>
        <v>4.1666785900711011E-2</v>
      </c>
      <c r="N107" s="46"/>
      <c r="O107" s="49"/>
      <c r="P107" s="52"/>
    </row>
    <row r="108" spans="1:16" x14ac:dyDescent="0.25">
      <c r="A108" s="118"/>
      <c r="B108" s="68"/>
      <c r="C108" s="97"/>
      <c r="D108" s="54"/>
      <c r="E108" s="121"/>
      <c r="F108" s="121"/>
      <c r="G108" s="68"/>
      <c r="H108" s="68"/>
      <c r="I108" s="68"/>
      <c r="J108" s="68"/>
      <c r="K108" s="8" t="s">
        <v>28</v>
      </c>
      <c r="L108" s="9">
        <v>946481.07</v>
      </c>
      <c r="M108" s="10">
        <f t="shared" si="12"/>
        <v>2.8099039121982708E-2</v>
      </c>
      <c r="N108" s="46"/>
      <c r="O108" s="49"/>
      <c r="P108" s="52"/>
    </row>
    <row r="109" spans="1:16" x14ac:dyDescent="0.25">
      <c r="A109" s="118"/>
      <c r="B109" s="68"/>
      <c r="C109" s="97"/>
      <c r="D109" s="54"/>
      <c r="E109" s="121"/>
      <c r="F109" s="121"/>
      <c r="G109" s="68"/>
      <c r="H109" s="68"/>
      <c r="I109" s="68"/>
      <c r="J109" s="68"/>
      <c r="K109" s="8" t="s">
        <v>29</v>
      </c>
      <c r="L109" s="9">
        <v>2150927.89</v>
      </c>
      <c r="M109" s="10">
        <f t="shared" si="12"/>
        <v>6.3856540659258748E-2</v>
      </c>
      <c r="N109" s="46"/>
      <c r="O109" s="49"/>
      <c r="P109" s="52"/>
    </row>
    <row r="110" spans="1:16" x14ac:dyDescent="0.25">
      <c r="A110" s="118"/>
      <c r="B110" s="68"/>
      <c r="C110" s="97"/>
      <c r="D110" s="54"/>
      <c r="E110" s="121"/>
      <c r="F110" s="121"/>
      <c r="G110" s="68"/>
      <c r="H110" s="68"/>
      <c r="I110" s="68"/>
      <c r="J110" s="68"/>
      <c r="K110" s="8" t="s">
        <v>30</v>
      </c>
      <c r="L110" s="9">
        <v>2733436.73</v>
      </c>
      <c r="M110" s="10">
        <f t="shared" si="12"/>
        <v>8.1150007166793617E-2</v>
      </c>
      <c r="N110" s="46"/>
      <c r="O110" s="49"/>
      <c r="P110" s="52"/>
    </row>
    <row r="111" spans="1:16" x14ac:dyDescent="0.25">
      <c r="A111" s="118"/>
      <c r="B111" s="68"/>
      <c r="C111" s="97"/>
      <c r="D111" s="54"/>
      <c r="E111" s="121"/>
      <c r="F111" s="121"/>
      <c r="G111" s="68"/>
      <c r="H111" s="68"/>
      <c r="I111" s="68"/>
      <c r="J111" s="68"/>
      <c r="K111" s="8" t="s">
        <v>31</v>
      </c>
      <c r="L111" s="9">
        <v>3000557.13</v>
      </c>
      <c r="M111" s="10">
        <f t="shared" si="12"/>
        <v>8.9080251952227796E-2</v>
      </c>
      <c r="N111" s="46"/>
      <c r="O111" s="49"/>
      <c r="P111" s="52"/>
    </row>
    <row r="112" spans="1:16" x14ac:dyDescent="0.25">
      <c r="A112" s="118"/>
      <c r="B112" s="68"/>
      <c r="C112" s="97"/>
      <c r="D112" s="54"/>
      <c r="E112" s="121"/>
      <c r="F112" s="121"/>
      <c r="G112" s="68"/>
      <c r="H112" s="68"/>
      <c r="I112" s="68"/>
      <c r="J112" s="68"/>
      <c r="K112" s="8" t="s">
        <v>32</v>
      </c>
      <c r="L112" s="9">
        <v>2998641.62</v>
      </c>
      <c r="M112" s="10">
        <f t="shared" si="12"/>
        <v>8.902338447528127E-2</v>
      </c>
      <c r="N112" s="46"/>
      <c r="O112" s="49"/>
      <c r="P112" s="52"/>
    </row>
    <row r="113" spans="1:16" x14ac:dyDescent="0.25">
      <c r="A113" s="118"/>
      <c r="B113" s="68"/>
      <c r="C113" s="97"/>
      <c r="D113" s="54"/>
      <c r="E113" s="121"/>
      <c r="F113" s="121"/>
      <c r="G113" s="68"/>
      <c r="H113" s="68"/>
      <c r="I113" s="68"/>
      <c r="J113" s="68"/>
      <c r="K113" s="8" t="s">
        <v>33</v>
      </c>
      <c r="L113" s="9">
        <v>1017884.92</v>
      </c>
      <c r="M113" s="10">
        <f t="shared" si="12"/>
        <v>3.0218869764353808E-2</v>
      </c>
      <c r="N113" s="46"/>
      <c r="O113" s="49"/>
      <c r="P113" s="52"/>
    </row>
    <row r="114" spans="1:16" x14ac:dyDescent="0.25">
      <c r="A114" s="118"/>
      <c r="B114" s="68"/>
      <c r="C114" s="97"/>
      <c r="D114" s="54"/>
      <c r="E114" s="121"/>
      <c r="F114" s="121"/>
      <c r="G114" s="68"/>
      <c r="H114" s="68"/>
      <c r="I114" s="68"/>
      <c r="J114" s="68"/>
      <c r="K114" s="8" t="s">
        <v>34</v>
      </c>
      <c r="L114" s="9">
        <v>1061265.49</v>
      </c>
      <c r="M114" s="10">
        <f t="shared" si="12"/>
        <v>3.1506747960970999E-2</v>
      </c>
      <c r="N114" s="46"/>
      <c r="O114" s="49"/>
      <c r="P114" s="52"/>
    </row>
    <row r="115" spans="1:16" x14ac:dyDescent="0.25">
      <c r="A115" s="118"/>
      <c r="B115" s="68"/>
      <c r="C115" s="97"/>
      <c r="D115" s="54"/>
      <c r="E115" s="121"/>
      <c r="F115" s="121"/>
      <c r="G115" s="68"/>
      <c r="H115" s="68"/>
      <c r="I115" s="68"/>
      <c r="J115" s="68"/>
      <c r="K115" s="8" t="s">
        <v>35</v>
      </c>
      <c r="L115" s="9">
        <v>1727863.98</v>
      </c>
      <c r="M115" s="10">
        <f t="shared" si="12"/>
        <v>5.1296659923145367E-2</v>
      </c>
      <c r="N115" s="46"/>
      <c r="O115" s="49"/>
      <c r="P115" s="52"/>
    </row>
    <row r="116" spans="1:16" x14ac:dyDescent="0.25">
      <c r="A116" s="118"/>
      <c r="B116" s="68"/>
      <c r="C116" s="97"/>
      <c r="D116" s="54"/>
      <c r="E116" s="121"/>
      <c r="F116" s="121"/>
      <c r="G116" s="68"/>
      <c r="H116" s="68"/>
      <c r="I116" s="68"/>
      <c r="J116" s="68"/>
      <c r="K116" s="8" t="s">
        <v>36</v>
      </c>
      <c r="L116" s="9">
        <v>1179271.55</v>
      </c>
      <c r="M116" s="10">
        <f t="shared" si="12"/>
        <v>3.5010100538926982E-2</v>
      </c>
      <c r="N116" s="46"/>
      <c r="O116" s="49"/>
      <c r="P116" s="52"/>
    </row>
    <row r="117" spans="1:16" x14ac:dyDescent="0.25">
      <c r="A117" s="118"/>
      <c r="B117" s="68"/>
      <c r="C117" s="97"/>
      <c r="D117" s="54"/>
      <c r="E117" s="121"/>
      <c r="F117" s="121"/>
      <c r="G117" s="68"/>
      <c r="H117" s="68"/>
      <c r="I117" s="68"/>
      <c r="J117" s="68"/>
      <c r="K117" s="8" t="s">
        <v>37</v>
      </c>
      <c r="L117" s="9">
        <v>1737261.24</v>
      </c>
      <c r="M117" s="10">
        <f t="shared" si="12"/>
        <v>5.1575644875670033E-2</v>
      </c>
      <c r="N117" s="46"/>
      <c r="O117" s="49"/>
      <c r="P117" s="52"/>
    </row>
    <row r="118" spans="1:16" x14ac:dyDescent="0.25">
      <c r="A118" s="118"/>
      <c r="B118" s="68"/>
      <c r="C118" s="97"/>
      <c r="D118" s="54"/>
      <c r="E118" s="121"/>
      <c r="F118" s="121"/>
      <c r="G118" s="68"/>
      <c r="H118" s="68"/>
      <c r="I118" s="68"/>
      <c r="J118" s="68"/>
      <c r="K118" s="8" t="s">
        <v>38</v>
      </c>
      <c r="L118" s="9">
        <v>2405533.9900000002</v>
      </c>
      <c r="M118" s="10">
        <f t="shared" si="12"/>
        <v>7.141526210795654E-2</v>
      </c>
      <c r="N118" s="46"/>
      <c r="O118" s="49"/>
      <c r="P118" s="52"/>
    </row>
    <row r="119" spans="1:16" x14ac:dyDescent="0.25">
      <c r="A119" s="118"/>
      <c r="B119" s="68"/>
      <c r="C119" s="97"/>
      <c r="D119" s="54"/>
      <c r="E119" s="121"/>
      <c r="F119" s="121"/>
      <c r="G119" s="68"/>
      <c r="H119" s="68"/>
      <c r="I119" s="68"/>
      <c r="J119" s="68"/>
      <c r="K119" s="8" t="s">
        <v>39</v>
      </c>
      <c r="L119" s="9">
        <v>1352335.67</v>
      </c>
      <c r="M119" s="10">
        <f t="shared" si="12"/>
        <v>4.0148011515309751E-2</v>
      </c>
      <c r="N119" s="46"/>
      <c r="O119" s="49"/>
      <c r="P119" s="52"/>
    </row>
    <row r="120" spans="1:16" x14ac:dyDescent="0.25">
      <c r="A120" s="118"/>
      <c r="B120" s="68"/>
      <c r="C120" s="97"/>
      <c r="D120" s="54"/>
      <c r="E120" s="121"/>
      <c r="F120" s="121"/>
      <c r="G120" s="68"/>
      <c r="H120" s="68"/>
      <c r="I120" s="68"/>
      <c r="J120" s="68"/>
      <c r="K120" s="8" t="s">
        <v>40</v>
      </c>
      <c r="L120" s="9">
        <v>421674.45</v>
      </c>
      <c r="M120" s="10">
        <f t="shared" si="12"/>
        <v>1.2518630581053821E-2</v>
      </c>
      <c r="N120" s="46"/>
      <c r="O120" s="49"/>
      <c r="P120" s="52"/>
    </row>
    <row r="121" spans="1:16" x14ac:dyDescent="0.25">
      <c r="A121" s="118"/>
      <c r="B121" s="68"/>
      <c r="C121" s="97"/>
      <c r="D121" s="54"/>
      <c r="E121" s="121"/>
      <c r="F121" s="121"/>
      <c r="G121" s="68"/>
      <c r="H121" s="68"/>
      <c r="I121" s="68"/>
      <c r="J121" s="68"/>
      <c r="K121" s="8" t="s">
        <v>41</v>
      </c>
      <c r="L121" s="9">
        <v>936165.66</v>
      </c>
      <c r="M121" s="10">
        <f t="shared" si="12"/>
        <v>2.7792796220421783E-2</v>
      </c>
      <c r="N121" s="46"/>
      <c r="O121" s="49"/>
      <c r="P121" s="52"/>
    </row>
    <row r="122" spans="1:16" x14ac:dyDescent="0.25">
      <c r="A122" s="118"/>
      <c r="B122" s="68"/>
      <c r="C122" s="97"/>
      <c r="D122" s="54"/>
      <c r="E122" s="121"/>
      <c r="F122" s="121"/>
      <c r="G122" s="68"/>
      <c r="H122" s="68"/>
      <c r="I122" s="68"/>
      <c r="J122" s="68"/>
      <c r="K122" s="8" t="s">
        <v>42</v>
      </c>
      <c r="L122" s="9">
        <v>275899.78999999998</v>
      </c>
      <c r="M122" s="10">
        <f t="shared" si="12"/>
        <v>8.1908864727287291E-3</v>
      </c>
      <c r="N122" s="46"/>
      <c r="O122" s="49"/>
      <c r="P122" s="52"/>
    </row>
    <row r="123" spans="1:16" x14ac:dyDescent="0.25">
      <c r="A123" s="118"/>
      <c r="B123" s="68"/>
      <c r="C123" s="97"/>
      <c r="D123" s="54"/>
      <c r="E123" s="121"/>
      <c r="F123" s="121"/>
      <c r="G123" s="68"/>
      <c r="H123" s="68"/>
      <c r="I123" s="68"/>
      <c r="J123" s="68"/>
      <c r="K123" s="8" t="s">
        <v>43</v>
      </c>
      <c r="L123" s="9">
        <v>75975.039999999994</v>
      </c>
      <c r="M123" s="10">
        <f t="shared" si="12"/>
        <v>2.2555396921506324E-3</v>
      </c>
      <c r="N123" s="46"/>
      <c r="O123" s="49"/>
      <c r="P123" s="52"/>
    </row>
    <row r="124" spans="1:16" ht="15.75" thickBot="1" x14ac:dyDescent="0.3">
      <c r="A124" s="119"/>
      <c r="B124" s="69"/>
      <c r="C124" s="99"/>
      <c r="D124" s="55"/>
      <c r="E124" s="122"/>
      <c r="F124" s="122"/>
      <c r="G124" s="69"/>
      <c r="H124" s="69"/>
      <c r="I124" s="69"/>
      <c r="J124" s="69"/>
      <c r="K124" s="11" t="s">
        <v>44</v>
      </c>
      <c r="L124" s="12">
        <v>329057.03999999998</v>
      </c>
      <c r="M124" s="13">
        <f t="shared" si="12"/>
        <v>9.7690138063974471E-3</v>
      </c>
      <c r="N124" s="47"/>
      <c r="O124" s="50"/>
      <c r="P124" s="53"/>
    </row>
    <row r="125" spans="1:16" ht="15" customHeight="1" x14ac:dyDescent="0.25">
      <c r="A125" s="57" t="s">
        <v>107</v>
      </c>
      <c r="B125" s="60" t="s">
        <v>108</v>
      </c>
      <c r="C125" s="61" t="s">
        <v>109</v>
      </c>
      <c r="D125" s="56" t="s">
        <v>110</v>
      </c>
      <c r="E125" s="85">
        <v>5197680.92</v>
      </c>
      <c r="F125" s="85">
        <v>5494801.1600000001</v>
      </c>
      <c r="G125" s="89" t="s">
        <v>111</v>
      </c>
      <c r="H125" s="42">
        <v>45632</v>
      </c>
      <c r="I125" s="60">
        <v>195</v>
      </c>
      <c r="J125" s="42">
        <f>H125+I125-1</f>
        <v>45826</v>
      </c>
      <c r="K125" s="5" t="s">
        <v>112</v>
      </c>
      <c r="L125" s="6">
        <v>370163.34</v>
      </c>
      <c r="M125" s="7">
        <f>L125/$E$125</f>
        <v>7.1217018839240337E-2</v>
      </c>
      <c r="N125" s="45">
        <f>SUM(L125:L132)</f>
        <v>5494801.1600000001</v>
      </c>
      <c r="O125" s="48">
        <f>N125/F125</f>
        <v>1</v>
      </c>
      <c r="P125" s="51">
        <f>F125-N125</f>
        <v>0</v>
      </c>
    </row>
    <row r="126" spans="1:16" x14ac:dyDescent="0.25">
      <c r="A126" s="58"/>
      <c r="B126" s="43"/>
      <c r="C126" s="62"/>
      <c r="D126" s="54"/>
      <c r="E126" s="87"/>
      <c r="F126" s="87"/>
      <c r="G126" s="91"/>
      <c r="H126" s="71"/>
      <c r="I126" s="43"/>
      <c r="J126" s="71"/>
      <c r="K126" s="8" t="s">
        <v>113</v>
      </c>
      <c r="L126" s="33">
        <v>177263</v>
      </c>
      <c r="M126" s="10">
        <f t="shared" ref="M126:M131" si="13">L126/$E$125</f>
        <v>3.4104248169200817E-2</v>
      </c>
      <c r="N126" s="75"/>
      <c r="O126" s="49"/>
      <c r="P126" s="80"/>
    </row>
    <row r="127" spans="1:16" ht="15" customHeight="1" x14ac:dyDescent="0.25">
      <c r="A127" s="58"/>
      <c r="B127" s="43"/>
      <c r="C127" s="62"/>
      <c r="D127" s="54"/>
      <c r="E127" s="87"/>
      <c r="F127" s="87"/>
      <c r="G127" s="91"/>
      <c r="H127" s="71"/>
      <c r="I127" s="43"/>
      <c r="J127" s="71"/>
      <c r="K127" s="8" t="s">
        <v>23</v>
      </c>
      <c r="L127" s="33">
        <v>715098.93</v>
      </c>
      <c r="M127" s="10">
        <f t="shared" si="13"/>
        <v>0.13758038267574149</v>
      </c>
      <c r="N127" s="75"/>
      <c r="O127" s="49"/>
      <c r="P127" s="80"/>
    </row>
    <row r="128" spans="1:16" x14ac:dyDescent="0.25">
      <c r="A128" s="58"/>
      <c r="B128" s="43"/>
      <c r="C128" s="62"/>
      <c r="D128" s="54"/>
      <c r="E128" s="87"/>
      <c r="F128" s="87"/>
      <c r="G128" s="91"/>
      <c r="H128" s="71"/>
      <c r="I128" s="43"/>
      <c r="J128" s="71"/>
      <c r="K128" s="8" t="s">
        <v>24</v>
      </c>
      <c r="L128" s="33">
        <v>641023.47</v>
      </c>
      <c r="M128" s="10">
        <f t="shared" si="13"/>
        <v>0.12332874600543967</v>
      </c>
      <c r="N128" s="46"/>
      <c r="O128" s="49"/>
      <c r="P128" s="52"/>
    </row>
    <row r="129" spans="1:16" x14ac:dyDescent="0.25">
      <c r="A129" s="58"/>
      <c r="B129" s="43"/>
      <c r="C129" s="62"/>
      <c r="D129" s="54"/>
      <c r="E129" s="87"/>
      <c r="F129" s="87"/>
      <c r="G129" s="91"/>
      <c r="H129" s="71"/>
      <c r="I129" s="43"/>
      <c r="J129" s="71"/>
      <c r="K129" s="8" t="s">
        <v>25</v>
      </c>
      <c r="L129" s="33">
        <v>810621.61</v>
      </c>
      <c r="M129" s="10">
        <f t="shared" si="13"/>
        <v>0.15595832496774351</v>
      </c>
      <c r="N129" s="46"/>
      <c r="O129" s="49"/>
      <c r="P129" s="52"/>
    </row>
    <row r="130" spans="1:16" ht="15" customHeight="1" x14ac:dyDescent="0.25">
      <c r="A130" s="58"/>
      <c r="B130" s="43"/>
      <c r="C130" s="62"/>
      <c r="D130" s="54"/>
      <c r="E130" s="87"/>
      <c r="F130" s="87"/>
      <c r="G130" s="91"/>
      <c r="H130" s="71"/>
      <c r="I130" s="43"/>
      <c r="J130" s="71"/>
      <c r="K130" s="8" t="s">
        <v>26</v>
      </c>
      <c r="L130" s="33">
        <v>1172587.44</v>
      </c>
      <c r="M130" s="10">
        <f t="shared" si="13"/>
        <v>0.22559819620477972</v>
      </c>
      <c r="N130" s="46"/>
      <c r="O130" s="49"/>
      <c r="P130" s="52"/>
    </row>
    <row r="131" spans="1:16" x14ac:dyDescent="0.25">
      <c r="A131" s="58"/>
      <c r="B131" s="43"/>
      <c r="C131" s="62"/>
      <c r="D131" s="54"/>
      <c r="E131" s="87"/>
      <c r="F131" s="87"/>
      <c r="G131" s="91"/>
      <c r="H131" s="71"/>
      <c r="I131" s="43"/>
      <c r="J131" s="71"/>
      <c r="K131" s="8" t="s">
        <v>56</v>
      </c>
      <c r="L131" s="33">
        <v>976966.91</v>
      </c>
      <c r="M131" s="10">
        <f t="shared" si="13"/>
        <v>0.18796207867257847</v>
      </c>
      <c r="N131" s="46"/>
      <c r="O131" s="49"/>
      <c r="P131" s="52"/>
    </row>
    <row r="132" spans="1:16" ht="15.75" thickBot="1" x14ac:dyDescent="0.3">
      <c r="A132" s="59"/>
      <c r="B132" s="44"/>
      <c r="C132" s="63"/>
      <c r="D132" s="55"/>
      <c r="E132" s="88"/>
      <c r="F132" s="88"/>
      <c r="G132" s="92"/>
      <c r="H132" s="73"/>
      <c r="I132" s="44"/>
      <c r="J132" s="73"/>
      <c r="K132" s="11" t="s">
        <v>29</v>
      </c>
      <c r="L132" s="34">
        <v>631076.46</v>
      </c>
      <c r="M132" s="13">
        <f>L132/F125</f>
        <v>0.11484973552709957</v>
      </c>
      <c r="N132" s="47"/>
      <c r="O132" s="50"/>
      <c r="P132" s="53"/>
    </row>
    <row r="133" spans="1:16" s="35" customFormat="1" ht="13.5" customHeight="1" x14ac:dyDescent="0.25">
      <c r="A133" s="57" t="s">
        <v>114</v>
      </c>
      <c r="B133" s="60" t="s">
        <v>115</v>
      </c>
      <c r="C133" s="61" t="s">
        <v>116</v>
      </c>
      <c r="D133" s="56" t="s">
        <v>117</v>
      </c>
      <c r="E133" s="85">
        <v>4795227.5199999996</v>
      </c>
      <c r="F133" s="85">
        <v>4870004</v>
      </c>
      <c r="G133" s="89" t="s">
        <v>91</v>
      </c>
      <c r="H133" s="42">
        <v>45658</v>
      </c>
      <c r="I133" s="60">
        <f>195+30</f>
        <v>225</v>
      </c>
      <c r="J133" s="42">
        <f>H133+I133-1</f>
        <v>45882</v>
      </c>
      <c r="K133" s="5" t="s">
        <v>22</v>
      </c>
      <c r="L133" s="36">
        <v>535146.28</v>
      </c>
      <c r="M133" s="7">
        <f>L133/$E$133</f>
        <v>0.11159976826292491</v>
      </c>
      <c r="N133" s="45">
        <f>SUM(L133:L140)</f>
        <v>4870004.0000000009</v>
      </c>
      <c r="O133" s="48">
        <f>N133/F133</f>
        <v>1.0000000000000002</v>
      </c>
      <c r="P133" s="51">
        <f>F133-N133</f>
        <v>0</v>
      </c>
    </row>
    <row r="134" spans="1:16" s="35" customFormat="1" ht="15" customHeight="1" x14ac:dyDescent="0.25">
      <c r="A134" s="82"/>
      <c r="B134" s="83"/>
      <c r="C134" s="84"/>
      <c r="D134" s="54"/>
      <c r="E134" s="86"/>
      <c r="F134" s="86"/>
      <c r="G134" s="90"/>
      <c r="H134" s="70"/>
      <c r="I134" s="83"/>
      <c r="J134" s="70"/>
      <c r="K134" s="8" t="s">
        <v>23</v>
      </c>
      <c r="L134" s="33">
        <v>570137.54</v>
      </c>
      <c r="M134" s="10">
        <f t="shared" ref="M134:M137" si="14">L134/$E$133</f>
        <v>0.11889686936064299</v>
      </c>
      <c r="N134" s="74"/>
      <c r="O134" s="77"/>
      <c r="P134" s="79"/>
    </row>
    <row r="135" spans="1:16" s="35" customFormat="1" ht="15" customHeight="1" x14ac:dyDescent="0.25">
      <c r="A135" s="82"/>
      <c r="B135" s="83"/>
      <c r="C135" s="84"/>
      <c r="D135" s="54"/>
      <c r="E135" s="86"/>
      <c r="F135" s="86"/>
      <c r="G135" s="90"/>
      <c r="H135" s="70"/>
      <c r="I135" s="83"/>
      <c r="J135" s="70"/>
      <c r="K135" s="8" t="s">
        <v>24</v>
      </c>
      <c r="L135" s="33">
        <v>724032.55</v>
      </c>
      <c r="M135" s="10">
        <f t="shared" si="14"/>
        <v>0.15099023914510737</v>
      </c>
      <c r="N135" s="74"/>
      <c r="O135" s="77"/>
      <c r="P135" s="79"/>
    </row>
    <row r="136" spans="1:16" s="35" customFormat="1" ht="15" customHeight="1" x14ac:dyDescent="0.25">
      <c r="A136" s="82"/>
      <c r="B136" s="83"/>
      <c r="C136" s="84"/>
      <c r="D136" s="54"/>
      <c r="E136" s="86"/>
      <c r="F136" s="86"/>
      <c r="G136" s="90"/>
      <c r="H136" s="70"/>
      <c r="I136" s="83"/>
      <c r="J136" s="70"/>
      <c r="K136" s="8" t="s">
        <v>25</v>
      </c>
      <c r="L136" s="33">
        <v>697448.78</v>
      </c>
      <c r="M136" s="10">
        <f t="shared" si="14"/>
        <v>0.14544644171544963</v>
      </c>
      <c r="N136" s="74"/>
      <c r="O136" s="77"/>
      <c r="P136" s="79"/>
    </row>
    <row r="137" spans="1:16" s="35" customFormat="1" ht="15" customHeight="1" x14ac:dyDescent="0.25">
      <c r="A137" s="58"/>
      <c r="B137" s="43"/>
      <c r="C137" s="62"/>
      <c r="D137" s="54"/>
      <c r="E137" s="87"/>
      <c r="F137" s="87"/>
      <c r="G137" s="91"/>
      <c r="H137" s="71"/>
      <c r="I137" s="43"/>
      <c r="J137" s="71"/>
      <c r="K137" s="8" t="s">
        <v>26</v>
      </c>
      <c r="L137" s="33">
        <v>863891.68</v>
      </c>
      <c r="M137" s="10">
        <f t="shared" si="14"/>
        <v>0.18015655699273267</v>
      </c>
      <c r="N137" s="75"/>
      <c r="O137" s="49"/>
      <c r="P137" s="80"/>
    </row>
    <row r="138" spans="1:16" s="35" customFormat="1" ht="15" customHeight="1" x14ac:dyDescent="0.25">
      <c r="A138" s="58"/>
      <c r="B138" s="43"/>
      <c r="C138" s="62"/>
      <c r="D138" s="54"/>
      <c r="E138" s="87"/>
      <c r="F138" s="87"/>
      <c r="G138" s="91"/>
      <c r="H138" s="71"/>
      <c r="I138" s="43"/>
      <c r="J138" s="71"/>
      <c r="K138" s="8" t="s">
        <v>56</v>
      </c>
      <c r="L138" s="33">
        <v>846560.19</v>
      </c>
      <c r="M138" s="10">
        <f>L138/$F$133</f>
        <v>0.17383151841353722</v>
      </c>
      <c r="N138" s="46"/>
      <c r="O138" s="49"/>
      <c r="P138" s="52"/>
    </row>
    <row r="139" spans="1:16" s="35" customFormat="1" ht="15" customHeight="1" x14ac:dyDescent="0.25">
      <c r="A139" s="93"/>
      <c r="B139" s="94"/>
      <c r="C139" s="124"/>
      <c r="D139" s="54"/>
      <c r="E139" s="100"/>
      <c r="F139" s="100"/>
      <c r="G139" s="101"/>
      <c r="H139" s="72"/>
      <c r="I139" s="94"/>
      <c r="J139" s="72"/>
      <c r="K139" s="8" t="s">
        <v>29</v>
      </c>
      <c r="L139" s="33">
        <v>549082.31999999995</v>
      </c>
      <c r="M139" s="10">
        <f>L139/$F$133</f>
        <v>0.11274781704491411</v>
      </c>
      <c r="N139" s="76"/>
      <c r="O139" s="78"/>
      <c r="P139" s="81"/>
    </row>
    <row r="140" spans="1:16" s="1" customFormat="1" ht="15.75" customHeight="1" thickBot="1" x14ac:dyDescent="0.3">
      <c r="A140" s="59"/>
      <c r="B140" s="44"/>
      <c r="C140" s="63"/>
      <c r="D140" s="55"/>
      <c r="E140" s="88"/>
      <c r="F140" s="88"/>
      <c r="G140" s="92"/>
      <c r="H140" s="73"/>
      <c r="I140" s="44"/>
      <c r="J140" s="73"/>
      <c r="K140" s="11" t="s">
        <v>30</v>
      </c>
      <c r="L140" s="34">
        <v>83704.66</v>
      </c>
      <c r="M140" s="13">
        <f>L140/$F$133</f>
        <v>1.7187801077781457E-2</v>
      </c>
      <c r="N140" s="47"/>
      <c r="O140" s="50"/>
      <c r="P140" s="53"/>
    </row>
    <row r="141" spans="1:16" s="35" customFormat="1" ht="13.5" customHeight="1" x14ac:dyDescent="0.25">
      <c r="A141" s="57" t="s">
        <v>122</v>
      </c>
      <c r="B141" s="60" t="s">
        <v>123</v>
      </c>
      <c r="C141" s="61" t="s">
        <v>124</v>
      </c>
      <c r="D141" s="56" t="s">
        <v>125</v>
      </c>
      <c r="E141" s="85">
        <v>5123404.1399999997</v>
      </c>
      <c r="F141" s="85">
        <v>5188451.58</v>
      </c>
      <c r="G141" s="89" t="s">
        <v>121</v>
      </c>
      <c r="H141" s="42">
        <v>45693</v>
      </c>
      <c r="I141" s="60">
        <v>195</v>
      </c>
      <c r="J141" s="42">
        <f>H141+I141-1</f>
        <v>45887</v>
      </c>
      <c r="K141" s="5" t="s">
        <v>22</v>
      </c>
      <c r="L141" s="6">
        <v>1142515.1499999999</v>
      </c>
      <c r="M141" s="7">
        <f>L141/$E$141</f>
        <v>0.2229992244960789</v>
      </c>
      <c r="N141" s="45">
        <f>SUM(L141:L147)</f>
        <v>5188451.58</v>
      </c>
      <c r="O141" s="48">
        <f>N141/F141</f>
        <v>1</v>
      </c>
      <c r="P141" s="51">
        <f>F141-N141</f>
        <v>0</v>
      </c>
    </row>
    <row r="142" spans="1:16" s="35" customFormat="1" ht="15" customHeight="1" x14ac:dyDescent="0.25">
      <c r="A142" s="82"/>
      <c r="B142" s="83"/>
      <c r="C142" s="84"/>
      <c r="D142" s="54"/>
      <c r="E142" s="86"/>
      <c r="F142" s="86"/>
      <c r="G142" s="90"/>
      <c r="H142" s="70"/>
      <c r="I142" s="83"/>
      <c r="J142" s="70"/>
      <c r="K142" s="8" t="s">
        <v>23</v>
      </c>
      <c r="L142" s="33">
        <v>695038.75</v>
      </c>
      <c r="M142" s="10">
        <f t="shared" ref="M142:M146" si="15">L142/$E$141</f>
        <v>0.13565955973951335</v>
      </c>
      <c r="N142" s="74"/>
      <c r="O142" s="77"/>
      <c r="P142" s="79"/>
    </row>
    <row r="143" spans="1:16" s="35" customFormat="1" ht="15" customHeight="1" x14ac:dyDescent="0.25">
      <c r="A143" s="82"/>
      <c r="B143" s="83"/>
      <c r="C143" s="84"/>
      <c r="D143" s="54"/>
      <c r="E143" s="86"/>
      <c r="F143" s="86"/>
      <c r="G143" s="90"/>
      <c r="H143" s="70"/>
      <c r="I143" s="83"/>
      <c r="J143" s="70"/>
      <c r="K143" s="8" t="s">
        <v>24</v>
      </c>
      <c r="L143" s="37">
        <v>881330.45</v>
      </c>
      <c r="M143" s="10">
        <f t="shared" si="15"/>
        <v>0.172020482069564</v>
      </c>
      <c r="N143" s="74"/>
      <c r="O143" s="77"/>
      <c r="P143" s="79"/>
    </row>
    <row r="144" spans="1:16" s="35" customFormat="1" ht="15" customHeight="1" x14ac:dyDescent="0.25">
      <c r="A144" s="82"/>
      <c r="B144" s="83"/>
      <c r="C144" s="84"/>
      <c r="D144" s="54"/>
      <c r="E144" s="86"/>
      <c r="F144" s="86"/>
      <c r="G144" s="90"/>
      <c r="H144" s="70"/>
      <c r="I144" s="83"/>
      <c r="J144" s="70"/>
      <c r="K144" s="8" t="s">
        <v>25</v>
      </c>
      <c r="L144" s="37">
        <v>605874.61</v>
      </c>
      <c r="M144" s="10">
        <f t="shared" si="15"/>
        <v>0.11825625959696398</v>
      </c>
      <c r="N144" s="74"/>
      <c r="O144" s="77"/>
      <c r="P144" s="79"/>
    </row>
    <row r="145" spans="1:16" s="35" customFormat="1" ht="15" customHeight="1" x14ac:dyDescent="0.25">
      <c r="A145" s="82"/>
      <c r="B145" s="83"/>
      <c r="C145" s="84"/>
      <c r="D145" s="54"/>
      <c r="E145" s="86"/>
      <c r="F145" s="86"/>
      <c r="G145" s="90"/>
      <c r="H145" s="70"/>
      <c r="I145" s="83"/>
      <c r="J145" s="70"/>
      <c r="K145" s="8" t="s">
        <v>26</v>
      </c>
      <c r="L145" s="33">
        <v>644561.21</v>
      </c>
      <c r="M145" s="10">
        <f t="shared" si="15"/>
        <v>0.12580721574698966</v>
      </c>
      <c r="N145" s="74"/>
      <c r="O145" s="77"/>
      <c r="P145" s="79"/>
    </row>
    <row r="146" spans="1:16" s="35" customFormat="1" ht="13.5" customHeight="1" x14ac:dyDescent="0.25">
      <c r="A146" s="58"/>
      <c r="B146" s="43"/>
      <c r="C146" s="62"/>
      <c r="D146" s="54"/>
      <c r="E146" s="87"/>
      <c r="F146" s="87"/>
      <c r="G146" s="91"/>
      <c r="H146" s="71"/>
      <c r="I146" s="43"/>
      <c r="J146" s="71"/>
      <c r="K146" s="8" t="s">
        <v>56</v>
      </c>
      <c r="L146" s="33">
        <v>663229.39</v>
      </c>
      <c r="M146" s="10">
        <f t="shared" si="15"/>
        <v>0.12945092205823922</v>
      </c>
      <c r="N146" s="46"/>
      <c r="O146" s="49"/>
      <c r="P146" s="52"/>
    </row>
    <row r="147" spans="1:16" s="35" customFormat="1" ht="15" customHeight="1" thickBot="1" x14ac:dyDescent="0.3">
      <c r="A147" s="59"/>
      <c r="B147" s="44"/>
      <c r="C147" s="63"/>
      <c r="D147" s="55"/>
      <c r="E147" s="88"/>
      <c r="F147" s="88"/>
      <c r="G147" s="92"/>
      <c r="H147" s="73"/>
      <c r="I147" s="44"/>
      <c r="J147" s="73"/>
      <c r="K147" s="11" t="s">
        <v>29</v>
      </c>
      <c r="L147" s="34">
        <v>555902.02</v>
      </c>
      <c r="M147" s="13">
        <f>L147/$F$141</f>
        <v>0.10714218132878865</v>
      </c>
      <c r="N147" s="47"/>
      <c r="O147" s="50"/>
      <c r="P147" s="53"/>
    </row>
    <row r="148" spans="1:16" s="35" customFormat="1" ht="15" customHeight="1" x14ac:dyDescent="0.25">
      <c r="A148" s="57" t="s">
        <v>118</v>
      </c>
      <c r="B148" s="60" t="s">
        <v>119</v>
      </c>
      <c r="C148" s="95" t="s">
        <v>126</v>
      </c>
      <c r="D148" s="56" t="s">
        <v>120</v>
      </c>
      <c r="E148" s="85">
        <v>5348383.74</v>
      </c>
      <c r="F148" s="85">
        <v>5592575.9699999997</v>
      </c>
      <c r="G148" s="89" t="s">
        <v>121</v>
      </c>
      <c r="H148" s="42">
        <v>45671</v>
      </c>
      <c r="I148" s="60">
        <v>210</v>
      </c>
      <c r="J148" s="42">
        <f>H148+I148+30-1</f>
        <v>45910</v>
      </c>
      <c r="K148" s="5" t="s">
        <v>22</v>
      </c>
      <c r="L148" s="6">
        <v>1020126.02</v>
      </c>
      <c r="M148" s="7">
        <f>L148/$E$148</f>
        <v>0.19073538279809368</v>
      </c>
      <c r="N148" s="45">
        <f>SUM(L148:L156)</f>
        <v>5592575.9699999997</v>
      </c>
      <c r="O148" s="48">
        <f>N148/F148</f>
        <v>1</v>
      </c>
      <c r="P148" s="51">
        <f>F148-N148</f>
        <v>0</v>
      </c>
    </row>
    <row r="149" spans="1:16" s="1" customFormat="1" ht="15.75" customHeight="1" x14ac:dyDescent="0.25">
      <c r="A149" s="82"/>
      <c r="B149" s="83"/>
      <c r="C149" s="96"/>
      <c r="D149" s="54"/>
      <c r="E149" s="86"/>
      <c r="F149" s="86"/>
      <c r="G149" s="90"/>
      <c r="H149" s="70"/>
      <c r="I149" s="83"/>
      <c r="J149" s="70"/>
      <c r="K149" s="8" t="s">
        <v>23</v>
      </c>
      <c r="L149" s="33">
        <v>799436.67</v>
      </c>
      <c r="M149" s="10">
        <f t="shared" ref="M149:M154" si="16">L149/$E$148</f>
        <v>0.1494725713155354</v>
      </c>
      <c r="N149" s="74"/>
      <c r="O149" s="77"/>
      <c r="P149" s="79"/>
    </row>
    <row r="150" spans="1:16" s="35" customFormat="1" ht="13.5" customHeight="1" x14ac:dyDescent="0.25">
      <c r="A150" s="82"/>
      <c r="B150" s="83"/>
      <c r="C150" s="96"/>
      <c r="D150" s="54"/>
      <c r="E150" s="86"/>
      <c r="F150" s="86"/>
      <c r="G150" s="90"/>
      <c r="H150" s="70"/>
      <c r="I150" s="83"/>
      <c r="J150" s="70"/>
      <c r="K150" s="8" t="s">
        <v>24</v>
      </c>
      <c r="L150" s="33">
        <v>579342.88</v>
      </c>
      <c r="M150" s="10">
        <f t="shared" si="16"/>
        <v>0.10832111309948751</v>
      </c>
      <c r="N150" s="74"/>
      <c r="O150" s="77"/>
      <c r="P150" s="79"/>
    </row>
    <row r="151" spans="1:16" s="35" customFormat="1" ht="15" customHeight="1" x14ac:dyDescent="0.25">
      <c r="A151" s="58"/>
      <c r="B151" s="43"/>
      <c r="C151" s="97"/>
      <c r="D151" s="54"/>
      <c r="E151" s="87"/>
      <c r="F151" s="87"/>
      <c r="G151" s="91"/>
      <c r="H151" s="71"/>
      <c r="I151" s="43"/>
      <c r="J151" s="71"/>
      <c r="K151" s="8" t="s">
        <v>25</v>
      </c>
      <c r="L151" s="33">
        <v>391502.02</v>
      </c>
      <c r="M151" s="10">
        <f t="shared" si="16"/>
        <v>7.3200061744260705E-2</v>
      </c>
      <c r="N151" s="75"/>
      <c r="O151" s="49"/>
      <c r="P151" s="80"/>
    </row>
    <row r="152" spans="1:16" s="35" customFormat="1" ht="15" customHeight="1" x14ac:dyDescent="0.25">
      <c r="A152" s="58"/>
      <c r="B152" s="43"/>
      <c r="C152" s="97"/>
      <c r="D152" s="54"/>
      <c r="E152" s="87"/>
      <c r="F152" s="87"/>
      <c r="G152" s="91"/>
      <c r="H152" s="71"/>
      <c r="I152" s="43"/>
      <c r="J152" s="71"/>
      <c r="K152" s="8" t="s">
        <v>26</v>
      </c>
      <c r="L152" s="33">
        <v>860671.64</v>
      </c>
      <c r="M152" s="10">
        <f t="shared" si="16"/>
        <v>0.16092181897180025</v>
      </c>
      <c r="N152" s="46"/>
      <c r="O152" s="49"/>
      <c r="P152" s="52"/>
    </row>
    <row r="153" spans="1:16" s="35" customFormat="1" ht="13.5" customHeight="1" x14ac:dyDescent="0.25">
      <c r="A153" s="93"/>
      <c r="B153" s="94"/>
      <c r="C153" s="98"/>
      <c r="D153" s="54"/>
      <c r="E153" s="100"/>
      <c r="F153" s="100"/>
      <c r="G153" s="101"/>
      <c r="H153" s="72"/>
      <c r="I153" s="94"/>
      <c r="J153" s="72"/>
      <c r="K153" s="8" t="s">
        <v>56</v>
      </c>
      <c r="L153" s="33">
        <v>466760.36</v>
      </c>
      <c r="M153" s="10">
        <f t="shared" si="16"/>
        <v>8.7271292167977452E-2</v>
      </c>
      <c r="N153" s="76"/>
      <c r="O153" s="78"/>
      <c r="P153" s="81"/>
    </row>
    <row r="154" spans="1:16" s="35" customFormat="1" ht="15" customHeight="1" x14ac:dyDescent="0.25">
      <c r="A154" s="93"/>
      <c r="B154" s="94"/>
      <c r="C154" s="98"/>
      <c r="D154" s="54"/>
      <c r="E154" s="100"/>
      <c r="F154" s="100"/>
      <c r="G154" s="101"/>
      <c r="H154" s="72"/>
      <c r="I154" s="94"/>
      <c r="J154" s="72"/>
      <c r="K154" s="8" t="s">
        <v>29</v>
      </c>
      <c r="L154" s="33">
        <v>634237.19999999995</v>
      </c>
      <c r="M154" s="10">
        <f t="shared" si="16"/>
        <v>0.11858483437839483</v>
      </c>
      <c r="N154" s="76"/>
      <c r="O154" s="78"/>
      <c r="P154" s="81"/>
    </row>
    <row r="155" spans="1:16" s="35" customFormat="1" ht="15" customHeight="1" x14ac:dyDescent="0.25">
      <c r="A155" s="93"/>
      <c r="B155" s="94"/>
      <c r="C155" s="98"/>
      <c r="D155" s="54"/>
      <c r="E155" s="100"/>
      <c r="F155" s="100"/>
      <c r="G155" s="101"/>
      <c r="H155" s="72"/>
      <c r="I155" s="94"/>
      <c r="J155" s="72"/>
      <c r="K155" s="8" t="s">
        <v>30</v>
      </c>
      <c r="L155" s="33">
        <v>498528.1</v>
      </c>
      <c r="M155" s="10">
        <f>L155/$F$148</f>
        <v>8.9141051042351774E-2</v>
      </c>
      <c r="N155" s="76"/>
      <c r="O155" s="78"/>
      <c r="P155" s="81"/>
    </row>
    <row r="156" spans="1:16" s="1" customFormat="1" ht="15.75" customHeight="1" thickBot="1" x14ac:dyDescent="0.3">
      <c r="A156" s="59"/>
      <c r="B156" s="44"/>
      <c r="C156" s="99"/>
      <c r="D156" s="55"/>
      <c r="E156" s="88"/>
      <c r="F156" s="88"/>
      <c r="G156" s="92"/>
      <c r="H156" s="73"/>
      <c r="I156" s="44"/>
      <c r="J156" s="73"/>
      <c r="K156" s="11" t="s">
        <v>31</v>
      </c>
      <c r="L156" s="34">
        <v>341971.08</v>
      </c>
      <c r="M156" s="13">
        <f>L156/$F$148</f>
        <v>6.1147328500215266E-2</v>
      </c>
      <c r="N156" s="47"/>
      <c r="O156" s="50"/>
      <c r="P156" s="53"/>
    </row>
    <row r="157" spans="1:16" s="35" customFormat="1" ht="13.5" customHeight="1" x14ac:dyDescent="0.25">
      <c r="A157" s="57" t="s">
        <v>127</v>
      </c>
      <c r="B157" s="60" t="s">
        <v>128</v>
      </c>
      <c r="C157" s="95" t="s">
        <v>129</v>
      </c>
      <c r="D157" s="56" t="s">
        <v>130</v>
      </c>
      <c r="E157" s="85">
        <v>7461708.9699999997</v>
      </c>
      <c r="F157" s="85">
        <v>0</v>
      </c>
      <c r="G157" s="89" t="s">
        <v>49</v>
      </c>
      <c r="H157" s="42">
        <v>45700</v>
      </c>
      <c r="I157" s="60">
        <v>240</v>
      </c>
      <c r="J157" s="42">
        <f t="shared" ref="J157" si="17">H157+I157-1</f>
        <v>45939</v>
      </c>
      <c r="K157" s="5" t="s">
        <v>22</v>
      </c>
      <c r="L157" s="6">
        <v>535715.19999999995</v>
      </c>
      <c r="M157" s="7">
        <v>7.1795241834525736E-2</v>
      </c>
      <c r="N157" s="45">
        <f>SUM(L157:L165)</f>
        <v>7461708.9699999997</v>
      </c>
      <c r="O157" s="48">
        <f t="shared" ref="O157" si="18">N157/E157</f>
        <v>1</v>
      </c>
      <c r="P157" s="51">
        <f t="shared" ref="P157" si="19">E157-N157</f>
        <v>0</v>
      </c>
    </row>
    <row r="158" spans="1:16" s="35" customFormat="1" ht="15" customHeight="1" x14ac:dyDescent="0.25">
      <c r="A158" s="82"/>
      <c r="B158" s="83"/>
      <c r="C158" s="96"/>
      <c r="D158" s="54"/>
      <c r="E158" s="86"/>
      <c r="F158" s="86"/>
      <c r="G158" s="90"/>
      <c r="H158" s="70"/>
      <c r="I158" s="83"/>
      <c r="J158" s="70"/>
      <c r="K158" s="8" t="s">
        <v>23</v>
      </c>
      <c r="L158" s="33">
        <v>764105.23</v>
      </c>
      <c r="M158" s="10">
        <v>0.10240351547776863</v>
      </c>
      <c r="N158" s="74"/>
      <c r="O158" s="77"/>
      <c r="P158" s="79"/>
    </row>
    <row r="159" spans="1:16" s="35" customFormat="1" ht="15" customHeight="1" x14ac:dyDescent="0.25">
      <c r="A159" s="82"/>
      <c r="B159" s="83"/>
      <c r="C159" s="96"/>
      <c r="D159" s="54"/>
      <c r="E159" s="86"/>
      <c r="F159" s="86"/>
      <c r="G159" s="90"/>
      <c r="H159" s="70"/>
      <c r="I159" s="83"/>
      <c r="J159" s="70"/>
      <c r="K159" s="8" t="s">
        <v>24</v>
      </c>
      <c r="L159" s="33">
        <v>916270.25</v>
      </c>
      <c r="M159" s="10">
        <v>0.12279629957210728</v>
      </c>
      <c r="N159" s="74"/>
      <c r="O159" s="77"/>
      <c r="P159" s="79"/>
    </row>
    <row r="160" spans="1:16" s="35" customFormat="1" ht="15" customHeight="1" x14ac:dyDescent="0.25">
      <c r="A160" s="82"/>
      <c r="B160" s="83"/>
      <c r="C160" s="96"/>
      <c r="D160" s="54"/>
      <c r="E160" s="86"/>
      <c r="F160" s="86"/>
      <c r="G160" s="90"/>
      <c r="H160" s="70"/>
      <c r="I160" s="83"/>
      <c r="J160" s="70"/>
      <c r="K160" s="8" t="s">
        <v>25</v>
      </c>
      <c r="L160" s="33">
        <v>707512.52</v>
      </c>
      <c r="M160" s="10">
        <v>9.4819098794200224E-2</v>
      </c>
      <c r="N160" s="74"/>
      <c r="O160" s="77"/>
      <c r="P160" s="79"/>
    </row>
    <row r="161" spans="1:16" s="35" customFormat="1" ht="15" customHeight="1" x14ac:dyDescent="0.25">
      <c r="A161" s="82"/>
      <c r="B161" s="83"/>
      <c r="C161" s="96"/>
      <c r="D161" s="54"/>
      <c r="E161" s="86"/>
      <c r="F161" s="86"/>
      <c r="G161" s="90"/>
      <c r="H161" s="70"/>
      <c r="I161" s="83"/>
      <c r="J161" s="70"/>
      <c r="K161" s="8" t="s">
        <v>26</v>
      </c>
      <c r="L161" s="33">
        <v>630303.12</v>
      </c>
      <c r="M161" s="10">
        <v>0</v>
      </c>
      <c r="N161" s="74"/>
      <c r="O161" s="77"/>
      <c r="P161" s="79"/>
    </row>
    <row r="162" spans="1:16" s="35" customFormat="1" ht="15" customHeight="1" x14ac:dyDescent="0.25">
      <c r="A162" s="82"/>
      <c r="B162" s="83"/>
      <c r="C162" s="96"/>
      <c r="D162" s="54"/>
      <c r="E162" s="86"/>
      <c r="F162" s="86"/>
      <c r="G162" s="90"/>
      <c r="H162" s="70"/>
      <c r="I162" s="83"/>
      <c r="J162" s="70"/>
      <c r="K162" s="8" t="s">
        <v>56</v>
      </c>
      <c r="L162" s="33">
        <v>710652.81</v>
      </c>
      <c r="M162" s="10">
        <v>9.5239952785239765E-2</v>
      </c>
      <c r="N162" s="74"/>
      <c r="O162" s="77"/>
      <c r="P162" s="79"/>
    </row>
    <row r="163" spans="1:16" s="35" customFormat="1" ht="15" customHeight="1" x14ac:dyDescent="0.25">
      <c r="A163" s="82"/>
      <c r="B163" s="83"/>
      <c r="C163" s="96"/>
      <c r="D163" s="54"/>
      <c r="E163" s="86"/>
      <c r="F163" s="86"/>
      <c r="G163" s="90"/>
      <c r="H163" s="70"/>
      <c r="I163" s="83"/>
      <c r="J163" s="70"/>
      <c r="K163" s="8" t="s">
        <v>29</v>
      </c>
      <c r="L163" s="33">
        <v>1400780.83</v>
      </c>
      <c r="M163" s="10">
        <v>0.18772922337655848</v>
      </c>
      <c r="N163" s="74"/>
      <c r="O163" s="77"/>
      <c r="P163" s="79"/>
    </row>
    <row r="164" spans="1:16" s="35" customFormat="1" ht="15" customHeight="1" x14ac:dyDescent="0.25">
      <c r="A164" s="58"/>
      <c r="B164" s="43"/>
      <c r="C164" s="97"/>
      <c r="D164" s="54"/>
      <c r="E164" s="87"/>
      <c r="F164" s="87"/>
      <c r="G164" s="91"/>
      <c r="H164" s="71"/>
      <c r="I164" s="43"/>
      <c r="J164" s="71"/>
      <c r="K164" s="8" t="s">
        <v>30</v>
      </c>
      <c r="L164" s="38">
        <v>1582471.09</v>
      </c>
      <c r="M164" s="10">
        <v>0.21207890797702877</v>
      </c>
      <c r="N164" s="75"/>
      <c r="O164" s="49"/>
      <c r="P164" s="52"/>
    </row>
    <row r="165" spans="1:16" s="1" customFormat="1" ht="15.75" customHeight="1" thickBot="1" x14ac:dyDescent="0.3">
      <c r="A165" s="59"/>
      <c r="B165" s="44"/>
      <c r="C165" s="99"/>
      <c r="D165" s="55"/>
      <c r="E165" s="88"/>
      <c r="F165" s="88"/>
      <c r="G165" s="92"/>
      <c r="H165" s="73"/>
      <c r="I165" s="44"/>
      <c r="J165" s="73"/>
      <c r="K165" s="11" t="s">
        <v>31</v>
      </c>
      <c r="L165" s="34">
        <v>213897.92</v>
      </c>
      <c r="M165" s="13">
        <v>2.8666076479259953E-2</v>
      </c>
      <c r="N165" s="125"/>
      <c r="O165" s="50"/>
      <c r="P165" s="53"/>
    </row>
    <row r="166" spans="1:16" ht="15" customHeight="1" x14ac:dyDescent="0.25">
      <c r="A166" s="57" t="s">
        <v>131</v>
      </c>
      <c r="B166" s="60" t="s">
        <v>132</v>
      </c>
      <c r="C166" s="61" t="s">
        <v>133</v>
      </c>
      <c r="D166" s="56" t="s">
        <v>134</v>
      </c>
      <c r="E166" s="64">
        <v>54061661.560000002</v>
      </c>
      <c r="F166" s="64">
        <v>60370722.68</v>
      </c>
      <c r="G166" s="67" t="s">
        <v>53</v>
      </c>
      <c r="H166" s="42">
        <v>45540</v>
      </c>
      <c r="I166" s="60">
        <f>420+30+30</f>
        <v>480</v>
      </c>
      <c r="J166" s="42">
        <f>H166+I166-1</f>
        <v>46019</v>
      </c>
      <c r="K166" s="5" t="s">
        <v>22</v>
      </c>
      <c r="L166" s="6">
        <v>3208221.15</v>
      </c>
      <c r="M166" s="7">
        <f t="shared" ref="M166:M184" si="20">L166/$F$8</f>
        <v>1.2377751508334165</v>
      </c>
      <c r="N166" s="45">
        <f>SUM(L166:L184)</f>
        <v>60370722.679999992</v>
      </c>
      <c r="O166" s="48">
        <f>N166/F166</f>
        <v>0.99999999999999989</v>
      </c>
      <c r="P166" s="51">
        <f>F166-N166</f>
        <v>0</v>
      </c>
    </row>
    <row r="167" spans="1:16" x14ac:dyDescent="0.25">
      <c r="A167" s="58"/>
      <c r="B167" s="43"/>
      <c r="C167" s="62"/>
      <c r="D167" s="54"/>
      <c r="E167" s="65"/>
      <c r="F167" s="65"/>
      <c r="G167" s="68"/>
      <c r="H167" s="43"/>
      <c r="I167" s="43"/>
      <c r="J167" s="43"/>
      <c r="K167" s="8" t="s">
        <v>23</v>
      </c>
      <c r="L167" s="9">
        <v>1514728.94</v>
      </c>
      <c r="M167" s="10">
        <f t="shared" si="20"/>
        <v>0.5844029306334575</v>
      </c>
      <c r="N167" s="46"/>
      <c r="O167" s="49"/>
      <c r="P167" s="52"/>
    </row>
    <row r="168" spans="1:16" x14ac:dyDescent="0.25">
      <c r="A168" s="58"/>
      <c r="B168" s="43"/>
      <c r="C168" s="62"/>
      <c r="D168" s="54"/>
      <c r="E168" s="65"/>
      <c r="F168" s="65"/>
      <c r="G168" s="68"/>
      <c r="H168" s="43"/>
      <c r="I168" s="43"/>
      <c r="J168" s="43"/>
      <c r="K168" s="8" t="s">
        <v>24</v>
      </c>
      <c r="L168" s="9">
        <v>1515517.23</v>
      </c>
      <c r="M168" s="10">
        <f t="shared" si="20"/>
        <v>0.58470706358690128</v>
      </c>
      <c r="N168" s="46"/>
      <c r="O168" s="49"/>
      <c r="P168" s="52"/>
    </row>
    <row r="169" spans="1:16" x14ac:dyDescent="0.25">
      <c r="A169" s="58"/>
      <c r="B169" s="43"/>
      <c r="C169" s="62"/>
      <c r="D169" s="54"/>
      <c r="E169" s="65"/>
      <c r="F169" s="65"/>
      <c r="G169" s="68"/>
      <c r="H169" s="43"/>
      <c r="I169" s="43"/>
      <c r="J169" s="43"/>
      <c r="K169" s="8" t="s">
        <v>135</v>
      </c>
      <c r="L169" s="9">
        <v>1673609.88</v>
      </c>
      <c r="M169" s="10">
        <f t="shared" si="20"/>
        <v>0.64570134812972479</v>
      </c>
      <c r="N169" s="46"/>
      <c r="O169" s="49"/>
      <c r="P169" s="52"/>
    </row>
    <row r="170" spans="1:16" x14ac:dyDescent="0.25">
      <c r="A170" s="58"/>
      <c r="B170" s="43"/>
      <c r="C170" s="62"/>
      <c r="D170" s="54"/>
      <c r="E170" s="65"/>
      <c r="F170" s="65"/>
      <c r="G170" s="68"/>
      <c r="H170" s="43"/>
      <c r="I170" s="43"/>
      <c r="J170" s="43"/>
      <c r="K170" s="8" t="s">
        <v>136</v>
      </c>
      <c r="L170" s="9">
        <v>2101577.15</v>
      </c>
      <c r="M170" s="10">
        <f t="shared" si="20"/>
        <v>0.81081691448524729</v>
      </c>
      <c r="N170" s="46"/>
      <c r="O170" s="49"/>
      <c r="P170" s="52"/>
    </row>
    <row r="171" spans="1:16" x14ac:dyDescent="0.25">
      <c r="A171" s="58"/>
      <c r="B171" s="43"/>
      <c r="C171" s="62"/>
      <c r="D171" s="54"/>
      <c r="E171" s="65"/>
      <c r="F171" s="65"/>
      <c r="G171" s="68"/>
      <c r="H171" s="43"/>
      <c r="I171" s="43"/>
      <c r="J171" s="43"/>
      <c r="K171" s="8" t="s">
        <v>26</v>
      </c>
      <c r="L171" s="9">
        <v>1236067.1000000001</v>
      </c>
      <c r="M171" s="10">
        <f t="shared" si="20"/>
        <v>0.47689142038812504</v>
      </c>
      <c r="N171" s="46"/>
      <c r="O171" s="49"/>
      <c r="P171" s="52"/>
    </row>
    <row r="172" spans="1:16" x14ac:dyDescent="0.25">
      <c r="A172" s="58"/>
      <c r="B172" s="43"/>
      <c r="C172" s="62"/>
      <c r="D172" s="54"/>
      <c r="E172" s="65"/>
      <c r="F172" s="65"/>
      <c r="G172" s="68"/>
      <c r="H172" s="43"/>
      <c r="I172" s="43"/>
      <c r="J172" s="43"/>
      <c r="K172" s="8" t="s">
        <v>56</v>
      </c>
      <c r="L172" s="9">
        <v>1686209.52</v>
      </c>
      <c r="M172" s="10">
        <f t="shared" si="20"/>
        <v>0.6505624598088392</v>
      </c>
      <c r="N172" s="46"/>
      <c r="O172" s="49"/>
      <c r="P172" s="52"/>
    </row>
    <row r="173" spans="1:16" x14ac:dyDescent="0.25">
      <c r="A173" s="58"/>
      <c r="B173" s="43"/>
      <c r="C173" s="62"/>
      <c r="D173" s="54"/>
      <c r="E173" s="65"/>
      <c r="F173" s="65"/>
      <c r="G173" s="68"/>
      <c r="H173" s="43"/>
      <c r="I173" s="43"/>
      <c r="J173" s="43"/>
      <c r="K173" s="8" t="s">
        <v>29</v>
      </c>
      <c r="L173" s="9">
        <v>1499874.7</v>
      </c>
      <c r="M173" s="10">
        <f t="shared" si="20"/>
        <v>0.57867196375278729</v>
      </c>
      <c r="N173" s="46"/>
      <c r="O173" s="49"/>
      <c r="P173" s="52"/>
    </row>
    <row r="174" spans="1:16" x14ac:dyDescent="0.25">
      <c r="A174" s="58"/>
      <c r="B174" s="43"/>
      <c r="C174" s="62"/>
      <c r="D174" s="54"/>
      <c r="E174" s="65"/>
      <c r="F174" s="65"/>
      <c r="G174" s="68"/>
      <c r="H174" s="43"/>
      <c r="I174" s="43"/>
      <c r="J174" s="43"/>
      <c r="K174" s="8" t="s">
        <v>137</v>
      </c>
      <c r="L174" s="9">
        <v>498398.17</v>
      </c>
      <c r="M174" s="10">
        <f t="shared" si="20"/>
        <v>0.19228876103096845</v>
      </c>
      <c r="N174" s="46"/>
      <c r="O174" s="49"/>
      <c r="P174" s="52"/>
    </row>
    <row r="175" spans="1:16" x14ac:dyDescent="0.25">
      <c r="A175" s="58"/>
      <c r="B175" s="43"/>
      <c r="C175" s="62"/>
      <c r="D175" s="54"/>
      <c r="E175" s="65"/>
      <c r="F175" s="65"/>
      <c r="G175" s="68"/>
      <c r="H175" s="43"/>
      <c r="I175" s="43"/>
      <c r="J175" s="43"/>
      <c r="K175" s="8" t="s">
        <v>30</v>
      </c>
      <c r="L175" s="9">
        <v>3008837.45</v>
      </c>
      <c r="M175" s="10">
        <f t="shared" si="20"/>
        <v>1.160850220224682</v>
      </c>
      <c r="N175" s="46"/>
      <c r="O175" s="49"/>
      <c r="P175" s="52"/>
    </row>
    <row r="176" spans="1:16" x14ac:dyDescent="0.25">
      <c r="A176" s="58"/>
      <c r="B176" s="43"/>
      <c r="C176" s="62"/>
      <c r="D176" s="54"/>
      <c r="E176" s="65"/>
      <c r="F176" s="65"/>
      <c r="G176" s="68"/>
      <c r="H176" s="43"/>
      <c r="I176" s="43"/>
      <c r="J176" s="43"/>
      <c r="K176" s="8" t="s">
        <v>31</v>
      </c>
      <c r="L176" s="9">
        <v>4898791.88</v>
      </c>
      <c r="M176" s="10">
        <f t="shared" si="20"/>
        <v>1.8900202244999589</v>
      </c>
      <c r="N176" s="46"/>
      <c r="O176" s="49"/>
      <c r="P176" s="52"/>
    </row>
    <row r="177" spans="1:16" x14ac:dyDescent="0.25">
      <c r="A177" s="58"/>
      <c r="B177" s="43"/>
      <c r="C177" s="62"/>
      <c r="D177" s="54"/>
      <c r="E177" s="65"/>
      <c r="F177" s="65"/>
      <c r="G177" s="68"/>
      <c r="H177" s="43"/>
      <c r="I177" s="43"/>
      <c r="J177" s="43"/>
      <c r="K177" s="8" t="s">
        <v>32</v>
      </c>
      <c r="L177" s="9">
        <v>4892605.33</v>
      </c>
      <c r="M177" s="10">
        <f t="shared" si="20"/>
        <v>1.8876333697597898</v>
      </c>
      <c r="N177" s="46"/>
      <c r="O177" s="49"/>
      <c r="P177" s="52"/>
    </row>
    <row r="178" spans="1:16" x14ac:dyDescent="0.25">
      <c r="A178" s="58"/>
      <c r="B178" s="43"/>
      <c r="C178" s="62"/>
      <c r="D178" s="54"/>
      <c r="E178" s="65"/>
      <c r="F178" s="65"/>
      <c r="G178" s="68"/>
      <c r="H178" s="43"/>
      <c r="I178" s="43"/>
      <c r="J178" s="43"/>
      <c r="K178" s="8" t="s">
        <v>33</v>
      </c>
      <c r="L178" s="9">
        <v>7251486.7699999996</v>
      </c>
      <c r="M178" s="10">
        <f>L178/$F$8</f>
        <v>2.7977217625734045</v>
      </c>
      <c r="N178" s="46"/>
      <c r="O178" s="49"/>
      <c r="P178" s="52"/>
    </row>
    <row r="179" spans="1:16" x14ac:dyDescent="0.25">
      <c r="A179" s="58"/>
      <c r="B179" s="43"/>
      <c r="C179" s="62"/>
      <c r="D179" s="54"/>
      <c r="E179" s="65"/>
      <c r="F179" s="65"/>
      <c r="G179" s="68"/>
      <c r="H179" s="43"/>
      <c r="I179" s="43"/>
      <c r="J179" s="43"/>
      <c r="K179" s="8" t="s">
        <v>34</v>
      </c>
      <c r="L179" s="9">
        <v>6569215.3200000003</v>
      </c>
      <c r="M179" s="10">
        <f t="shared" ref="M179" si="21">L179/$F$8</f>
        <v>2.5344922009413819</v>
      </c>
      <c r="N179" s="46"/>
      <c r="O179" s="49"/>
      <c r="P179" s="52"/>
    </row>
    <row r="180" spans="1:16" x14ac:dyDescent="0.25">
      <c r="A180" s="58"/>
      <c r="B180" s="43"/>
      <c r="C180" s="62"/>
      <c r="D180" s="54"/>
      <c r="E180" s="65"/>
      <c r="F180" s="65"/>
      <c r="G180" s="68"/>
      <c r="H180" s="43"/>
      <c r="I180" s="43"/>
      <c r="J180" s="43"/>
      <c r="K180" s="8" t="s">
        <v>35</v>
      </c>
      <c r="L180" s="9">
        <v>7876178.04</v>
      </c>
      <c r="M180" s="10">
        <f>L180/$F$8</f>
        <v>3.038736111272081</v>
      </c>
      <c r="N180" s="46"/>
      <c r="O180" s="49"/>
      <c r="P180" s="52"/>
    </row>
    <row r="181" spans="1:16" x14ac:dyDescent="0.25">
      <c r="A181" s="58"/>
      <c r="B181" s="43"/>
      <c r="C181" s="62"/>
      <c r="D181" s="54"/>
      <c r="E181" s="65"/>
      <c r="F181" s="65"/>
      <c r="G181" s="68"/>
      <c r="H181" s="43"/>
      <c r="I181" s="43"/>
      <c r="J181" s="43"/>
      <c r="K181" s="8" t="s">
        <v>36</v>
      </c>
      <c r="L181" s="9">
        <v>1870591.51</v>
      </c>
      <c r="M181" s="10">
        <f>L181/$F$8</f>
        <v>0.72169952761453449</v>
      </c>
      <c r="N181" s="46"/>
      <c r="O181" s="49"/>
      <c r="P181" s="52"/>
    </row>
    <row r="182" spans="1:16" x14ac:dyDescent="0.25">
      <c r="A182" s="58"/>
      <c r="B182" s="43"/>
      <c r="C182" s="62"/>
      <c r="D182" s="54"/>
      <c r="E182" s="65"/>
      <c r="F182" s="65"/>
      <c r="G182" s="68"/>
      <c r="H182" s="43"/>
      <c r="I182" s="43"/>
      <c r="J182" s="43"/>
      <c r="K182" s="8" t="s">
        <v>37</v>
      </c>
      <c r="L182" s="9">
        <v>7768833.6399999997</v>
      </c>
      <c r="M182" s="10">
        <f>L182/$F$8</f>
        <v>2.9973211885816289</v>
      </c>
      <c r="N182" s="46"/>
      <c r="O182" s="49"/>
      <c r="P182" s="52"/>
    </row>
    <row r="183" spans="1:16" x14ac:dyDescent="0.25">
      <c r="A183" s="58"/>
      <c r="B183" s="43"/>
      <c r="C183" s="62"/>
      <c r="D183" s="54"/>
      <c r="E183" s="65"/>
      <c r="F183" s="65"/>
      <c r="G183" s="68"/>
      <c r="H183" s="43"/>
      <c r="I183" s="43"/>
      <c r="J183" s="43"/>
      <c r="K183" s="8" t="s">
        <v>138</v>
      </c>
      <c r="L183" s="40">
        <v>458979.73</v>
      </c>
      <c r="M183" s="41">
        <f>L183/$F$8</f>
        <v>0.17708059325343914</v>
      </c>
      <c r="N183" s="46"/>
      <c r="O183" s="49"/>
      <c r="P183" s="52"/>
    </row>
    <row r="184" spans="1:16" ht="15.75" thickBot="1" x14ac:dyDescent="0.3">
      <c r="A184" s="59"/>
      <c r="B184" s="44"/>
      <c r="C184" s="63"/>
      <c r="D184" s="55"/>
      <c r="E184" s="66"/>
      <c r="F184" s="66"/>
      <c r="G184" s="69"/>
      <c r="H184" s="44"/>
      <c r="I184" s="44"/>
      <c r="J184" s="44"/>
      <c r="K184" s="11" t="s">
        <v>36</v>
      </c>
      <c r="L184" s="12">
        <v>840999.17</v>
      </c>
      <c r="M184" s="13">
        <f t="shared" si="20"/>
        <v>0.32446886477808057</v>
      </c>
      <c r="N184" s="47"/>
      <c r="O184" s="50"/>
      <c r="P184" s="53"/>
    </row>
    <row r="185" spans="1:16" ht="15" customHeight="1" x14ac:dyDescent="0.25">
      <c r="A185" s="126" t="s">
        <v>139</v>
      </c>
      <c r="B185" s="127" t="s">
        <v>140</v>
      </c>
      <c r="C185" s="128" t="s">
        <v>47</v>
      </c>
      <c r="D185" s="56" t="s">
        <v>141</v>
      </c>
      <c r="E185" s="129">
        <v>2442225.19</v>
      </c>
      <c r="F185" s="129">
        <v>0</v>
      </c>
      <c r="G185" s="130" t="s">
        <v>142</v>
      </c>
      <c r="H185" s="131">
        <v>45884</v>
      </c>
      <c r="I185" s="127">
        <v>195</v>
      </c>
      <c r="J185" s="131">
        <f>H185+I185-1</f>
        <v>46078</v>
      </c>
      <c r="K185" s="5" t="s">
        <v>22</v>
      </c>
      <c r="L185" s="6">
        <v>195059.95</v>
      </c>
      <c r="M185" s="7">
        <f>L185/$E$8</f>
        <v>7.525676932614471E-2</v>
      </c>
      <c r="N185" s="45">
        <f t="shared" ref="N185" si="22">SUM(L185:L192)</f>
        <v>2442225.19</v>
      </c>
      <c r="O185" s="48">
        <f t="shared" ref="O185" si="23">N185/E185</f>
        <v>1</v>
      </c>
      <c r="P185" s="51">
        <f t="shared" ref="P185" si="24">E185-N185</f>
        <v>0</v>
      </c>
    </row>
    <row r="186" spans="1:16" x14ac:dyDescent="0.25">
      <c r="A186" s="132"/>
      <c r="B186" s="133"/>
      <c r="C186" s="134"/>
      <c r="D186" s="54"/>
      <c r="E186" s="135"/>
      <c r="F186" s="135"/>
      <c r="G186" s="136"/>
      <c r="H186" s="137"/>
      <c r="I186" s="133"/>
      <c r="J186" s="137"/>
      <c r="K186" s="8" t="s">
        <v>23</v>
      </c>
      <c r="L186" s="33">
        <v>322271</v>
      </c>
      <c r="M186" s="10">
        <f t="shared" ref="M186:M192" si="25">L186/$E$8</f>
        <v>0.12433651453056345</v>
      </c>
      <c r="N186" s="74"/>
      <c r="O186" s="77"/>
      <c r="P186" s="79"/>
    </row>
    <row r="187" spans="1:16" x14ac:dyDescent="0.25">
      <c r="A187" s="132"/>
      <c r="B187" s="133"/>
      <c r="C187" s="134"/>
      <c r="D187" s="54"/>
      <c r="E187" s="135"/>
      <c r="F187" s="135"/>
      <c r="G187" s="136"/>
      <c r="H187" s="137"/>
      <c r="I187" s="133"/>
      <c r="J187" s="137"/>
      <c r="K187" s="8" t="s">
        <v>24</v>
      </c>
      <c r="L187" s="33">
        <v>501231.66</v>
      </c>
      <c r="M187" s="10">
        <f t="shared" si="25"/>
        <v>0.19338195983122414</v>
      </c>
      <c r="N187" s="74"/>
      <c r="O187" s="77"/>
      <c r="P187" s="79"/>
    </row>
    <row r="188" spans="1:16" x14ac:dyDescent="0.25">
      <c r="A188" s="132"/>
      <c r="B188" s="133"/>
      <c r="C188" s="134"/>
      <c r="D188" s="54"/>
      <c r="E188" s="135"/>
      <c r="F188" s="135"/>
      <c r="G188" s="136"/>
      <c r="H188" s="137"/>
      <c r="I188" s="133"/>
      <c r="J188" s="137"/>
      <c r="K188" s="8" t="s">
        <v>25</v>
      </c>
      <c r="L188" s="33">
        <v>606592.73</v>
      </c>
      <c r="M188" s="10">
        <f t="shared" si="25"/>
        <v>0.23403168695842677</v>
      </c>
      <c r="N188" s="74"/>
      <c r="O188" s="77"/>
      <c r="P188" s="79"/>
    </row>
    <row r="189" spans="1:16" ht="15" customHeight="1" x14ac:dyDescent="0.25">
      <c r="A189" s="132"/>
      <c r="B189" s="133"/>
      <c r="C189" s="134"/>
      <c r="D189" s="54"/>
      <c r="E189" s="135"/>
      <c r="F189" s="135"/>
      <c r="G189" s="136"/>
      <c r="H189" s="137"/>
      <c r="I189" s="133"/>
      <c r="J189" s="137"/>
      <c r="K189" s="8" t="s">
        <v>54</v>
      </c>
      <c r="L189" s="33">
        <v>381017.27</v>
      </c>
      <c r="M189" s="10">
        <f t="shared" si="25"/>
        <v>0.14700162077180579</v>
      </c>
      <c r="N189" s="74"/>
      <c r="O189" s="77"/>
      <c r="P189" s="79"/>
    </row>
    <row r="190" spans="1:16" x14ac:dyDescent="0.25">
      <c r="A190" s="132"/>
      <c r="B190" s="133"/>
      <c r="C190" s="134"/>
      <c r="D190" s="147" t="s">
        <v>143</v>
      </c>
      <c r="E190" s="135"/>
      <c r="F190" s="135"/>
      <c r="G190" s="136"/>
      <c r="H190" s="137"/>
      <c r="I190" s="133"/>
      <c r="J190" s="137"/>
      <c r="K190" s="8" t="s">
        <v>55</v>
      </c>
      <c r="L190" s="33">
        <v>236052.22</v>
      </c>
      <c r="M190" s="10">
        <f t="shared" si="25"/>
        <v>9.1072142023333663E-2</v>
      </c>
      <c r="N190" s="75"/>
      <c r="O190" s="49"/>
      <c r="P190" s="52"/>
    </row>
    <row r="191" spans="1:16" ht="15" customHeight="1" x14ac:dyDescent="0.25">
      <c r="A191" s="132"/>
      <c r="B191" s="133"/>
      <c r="C191" s="134"/>
      <c r="D191" s="147"/>
      <c r="E191" s="135"/>
      <c r="F191" s="135"/>
      <c r="G191" s="136"/>
      <c r="H191" s="137"/>
      <c r="I191" s="133"/>
      <c r="J191" s="137"/>
      <c r="K191" s="39" t="s">
        <v>56</v>
      </c>
      <c r="L191" s="144">
        <v>133163.44</v>
      </c>
      <c r="M191" s="145">
        <f t="shared" si="25"/>
        <v>5.1376257846656434E-2</v>
      </c>
      <c r="N191" s="146"/>
      <c r="O191" s="78"/>
      <c r="P191" s="81"/>
    </row>
    <row r="192" spans="1:16" ht="15.75" thickBot="1" x14ac:dyDescent="0.3">
      <c r="A192" s="138"/>
      <c r="B192" s="139"/>
      <c r="C192" s="140"/>
      <c r="D192" s="148"/>
      <c r="E192" s="141"/>
      <c r="F192" s="141"/>
      <c r="G192" s="142"/>
      <c r="H192" s="143"/>
      <c r="I192" s="139"/>
      <c r="J192" s="143"/>
      <c r="K192" s="11" t="s">
        <v>29</v>
      </c>
      <c r="L192" s="34">
        <v>66836.92</v>
      </c>
      <c r="M192" s="13">
        <f t="shared" si="25"/>
        <v>2.5786588538087841E-2</v>
      </c>
      <c r="N192" s="125"/>
      <c r="O192" s="50"/>
      <c r="P192" s="53"/>
    </row>
  </sheetData>
  <mergeCells count="263">
    <mergeCell ref="J185:J192"/>
    <mergeCell ref="N185:N192"/>
    <mergeCell ref="O185:O192"/>
    <mergeCell ref="P185:P192"/>
    <mergeCell ref="D166:D184"/>
    <mergeCell ref="D190:D192"/>
    <mergeCell ref="D185:D189"/>
    <mergeCell ref="A185:A192"/>
    <mergeCell ref="B185:B192"/>
    <mergeCell ref="C185:C192"/>
    <mergeCell ref="E185:E192"/>
    <mergeCell ref="F185:F192"/>
    <mergeCell ref="G185:G192"/>
    <mergeCell ref="H185:H192"/>
    <mergeCell ref="I185:I192"/>
    <mergeCell ref="J157:J165"/>
    <mergeCell ref="N157:N165"/>
    <mergeCell ref="O157:O165"/>
    <mergeCell ref="P157:P165"/>
    <mergeCell ref="A157:A165"/>
    <mergeCell ref="B157:B165"/>
    <mergeCell ref="C157:C165"/>
    <mergeCell ref="E157:E165"/>
    <mergeCell ref="F157:F165"/>
    <mergeCell ref="G157:G165"/>
    <mergeCell ref="H157:H165"/>
    <mergeCell ref="I157:I165"/>
    <mergeCell ref="D157:D165"/>
    <mergeCell ref="J133:J140"/>
    <mergeCell ref="N133:N140"/>
    <mergeCell ref="O133:O140"/>
    <mergeCell ref="P133:P140"/>
    <mergeCell ref="D125:D132"/>
    <mergeCell ref="A133:A140"/>
    <mergeCell ref="B133:B140"/>
    <mergeCell ref="C133:C140"/>
    <mergeCell ref="E133:E140"/>
    <mergeCell ref="F133:F140"/>
    <mergeCell ref="G133:G140"/>
    <mergeCell ref="H133:H140"/>
    <mergeCell ref="I133:I140"/>
    <mergeCell ref="J125:J132"/>
    <mergeCell ref="N125:N132"/>
    <mergeCell ref="O125:O132"/>
    <mergeCell ref="P125:P132"/>
    <mergeCell ref="D133:D140"/>
    <mergeCell ref="N1:O1"/>
    <mergeCell ref="A102:A124"/>
    <mergeCell ref="B102:B124"/>
    <mergeCell ref="C102:C124"/>
    <mergeCell ref="E102:E124"/>
    <mergeCell ref="F102:F124"/>
    <mergeCell ref="G102:G124"/>
    <mergeCell ref="H102:H124"/>
    <mergeCell ref="I102:I124"/>
    <mergeCell ref="J102:J124"/>
    <mergeCell ref="N102:N124"/>
    <mergeCell ref="O102:O124"/>
    <mergeCell ref="D19:D25"/>
    <mergeCell ref="C19:C25"/>
    <mergeCell ref="B19:B25"/>
    <mergeCell ref="J12:J18"/>
    <mergeCell ref="I12:I18"/>
    <mergeCell ref="H12:H18"/>
    <mergeCell ref="G12:G18"/>
    <mergeCell ref="F12:F18"/>
    <mergeCell ref="E12:E18"/>
    <mergeCell ref="A19:A25"/>
    <mergeCell ref="A8:A11"/>
    <mergeCell ref="B8:B11"/>
    <mergeCell ref="C8:C11"/>
    <mergeCell ref="D8:D11"/>
    <mergeCell ref="E8:E11"/>
    <mergeCell ref="O8:O11"/>
    <mergeCell ref="P8:P11"/>
    <mergeCell ref="N12:N18"/>
    <mergeCell ref="O12:O18"/>
    <mergeCell ref="P12:P18"/>
    <mergeCell ref="F8:F11"/>
    <mergeCell ref="G8:G11"/>
    <mergeCell ref="H8:H11"/>
    <mergeCell ref="I8:I11"/>
    <mergeCell ref="J8:J11"/>
    <mergeCell ref="N8:N11"/>
    <mergeCell ref="D12:D18"/>
    <mergeCell ref="C12:C18"/>
    <mergeCell ref="B12:B18"/>
    <mergeCell ref="A12:A18"/>
    <mergeCell ref="P26:P35"/>
    <mergeCell ref="J26:J35"/>
    <mergeCell ref="I26:I35"/>
    <mergeCell ref="H26:H35"/>
    <mergeCell ref="P19:P25"/>
    <mergeCell ref="J19:J25"/>
    <mergeCell ref="I19:I25"/>
    <mergeCell ref="H19:H25"/>
    <mergeCell ref="E19:E25"/>
    <mergeCell ref="P102:P124"/>
    <mergeCell ref="N19:N25"/>
    <mergeCell ref="O19:O25"/>
    <mergeCell ref="G36:G42"/>
    <mergeCell ref="F36:F42"/>
    <mergeCell ref="E36:E42"/>
    <mergeCell ref="G19:G25"/>
    <mergeCell ref="F19:F25"/>
    <mergeCell ref="A26:A35"/>
    <mergeCell ref="N36:N42"/>
    <mergeCell ref="O36:O42"/>
    <mergeCell ref="P36:P42"/>
    <mergeCell ref="J36:J42"/>
    <mergeCell ref="I36:I42"/>
    <mergeCell ref="H36:H42"/>
    <mergeCell ref="G26:G35"/>
    <mergeCell ref="F26:F35"/>
    <mergeCell ref="E26:E35"/>
    <mergeCell ref="D26:D35"/>
    <mergeCell ref="C26:C35"/>
    <mergeCell ref="B26:B35"/>
    <mergeCell ref="A36:A42"/>
    <mergeCell ref="D36:D42"/>
    <mergeCell ref="C36:C42"/>
    <mergeCell ref="B36:B42"/>
    <mergeCell ref="N26:N35"/>
    <mergeCell ref="O26:O35"/>
    <mergeCell ref="P51:P58"/>
    <mergeCell ref="J51:J58"/>
    <mergeCell ref="I51:I58"/>
    <mergeCell ref="H51:H58"/>
    <mergeCell ref="G51:G58"/>
    <mergeCell ref="F51:F58"/>
    <mergeCell ref="E51:E58"/>
    <mergeCell ref="G43:G50"/>
    <mergeCell ref="F43:F50"/>
    <mergeCell ref="E43:E50"/>
    <mergeCell ref="N43:N50"/>
    <mergeCell ref="O43:O50"/>
    <mergeCell ref="P43:P50"/>
    <mergeCell ref="J43:J50"/>
    <mergeCell ref="I43:I50"/>
    <mergeCell ref="H43:H50"/>
    <mergeCell ref="C59:C69"/>
    <mergeCell ref="B59:B69"/>
    <mergeCell ref="A59:A69"/>
    <mergeCell ref="N70:N78"/>
    <mergeCell ref="O70:O78"/>
    <mergeCell ref="F59:F69"/>
    <mergeCell ref="A43:A50"/>
    <mergeCell ref="N51:N58"/>
    <mergeCell ref="O51:O58"/>
    <mergeCell ref="D43:D50"/>
    <mergeCell ref="C43:C50"/>
    <mergeCell ref="B43:B50"/>
    <mergeCell ref="D51:D58"/>
    <mergeCell ref="C51:C58"/>
    <mergeCell ref="B51:B58"/>
    <mergeCell ref="A51:A58"/>
    <mergeCell ref="P59:P69"/>
    <mergeCell ref="J59:J69"/>
    <mergeCell ref="I59:I69"/>
    <mergeCell ref="H59:H69"/>
    <mergeCell ref="G59:G69"/>
    <mergeCell ref="N59:N69"/>
    <mergeCell ref="O59:O69"/>
    <mergeCell ref="E59:E69"/>
    <mergeCell ref="D59:D69"/>
    <mergeCell ref="B79:B84"/>
    <mergeCell ref="A70:A78"/>
    <mergeCell ref="N79:N84"/>
    <mergeCell ref="O79:O84"/>
    <mergeCell ref="P79:P84"/>
    <mergeCell ref="J79:J84"/>
    <mergeCell ref="I79:I84"/>
    <mergeCell ref="H79:H84"/>
    <mergeCell ref="G70:G78"/>
    <mergeCell ref="F70:F78"/>
    <mergeCell ref="E70:E78"/>
    <mergeCell ref="D70:D78"/>
    <mergeCell ref="C70:C78"/>
    <mergeCell ref="B70:B78"/>
    <mergeCell ref="P70:P78"/>
    <mergeCell ref="J70:J78"/>
    <mergeCell ref="I70:I78"/>
    <mergeCell ref="H70:H78"/>
    <mergeCell ref="H85:H90"/>
    <mergeCell ref="G85:G90"/>
    <mergeCell ref="F85:F90"/>
    <mergeCell ref="E85:E90"/>
    <mergeCell ref="G79:G84"/>
    <mergeCell ref="F79:F84"/>
    <mergeCell ref="E79:E84"/>
    <mergeCell ref="D79:D84"/>
    <mergeCell ref="C79:C84"/>
    <mergeCell ref="A2:P6"/>
    <mergeCell ref="F91:F101"/>
    <mergeCell ref="E91:E101"/>
    <mergeCell ref="D91:D101"/>
    <mergeCell ref="C91:C101"/>
    <mergeCell ref="B91:B101"/>
    <mergeCell ref="A91:A101"/>
    <mergeCell ref="N91:N101"/>
    <mergeCell ref="O91:O101"/>
    <mergeCell ref="P91:P101"/>
    <mergeCell ref="D85:D90"/>
    <mergeCell ref="C85:C90"/>
    <mergeCell ref="B85:B90"/>
    <mergeCell ref="A85:A90"/>
    <mergeCell ref="J91:J101"/>
    <mergeCell ref="I91:I101"/>
    <mergeCell ref="H91:H101"/>
    <mergeCell ref="G91:G101"/>
    <mergeCell ref="A79:A84"/>
    <mergeCell ref="N85:N90"/>
    <mergeCell ref="O85:O90"/>
    <mergeCell ref="P85:P90"/>
    <mergeCell ref="J85:J90"/>
    <mergeCell ref="I85:I90"/>
    <mergeCell ref="F148:F156"/>
    <mergeCell ref="G148:G156"/>
    <mergeCell ref="H148:H156"/>
    <mergeCell ref="I148:I156"/>
    <mergeCell ref="D102:D124"/>
    <mergeCell ref="A125:A132"/>
    <mergeCell ref="B125:B132"/>
    <mergeCell ref="C125:C132"/>
    <mergeCell ref="E125:E132"/>
    <mergeCell ref="F125:F132"/>
    <mergeCell ref="G125:G132"/>
    <mergeCell ref="H125:H132"/>
    <mergeCell ref="I125:I132"/>
    <mergeCell ref="D141:D147"/>
    <mergeCell ref="D148:D156"/>
    <mergeCell ref="J148:J156"/>
    <mergeCell ref="N148:N156"/>
    <mergeCell ref="O148:O156"/>
    <mergeCell ref="P148:P156"/>
    <mergeCell ref="A141:A147"/>
    <mergeCell ref="B141:B147"/>
    <mergeCell ref="C141:C147"/>
    <mergeCell ref="E141:E147"/>
    <mergeCell ref="F141:F147"/>
    <mergeCell ref="G141:G147"/>
    <mergeCell ref="H141:H147"/>
    <mergeCell ref="I141:I147"/>
    <mergeCell ref="J141:J147"/>
    <mergeCell ref="N141:N147"/>
    <mergeCell ref="O141:O147"/>
    <mergeCell ref="P141:P147"/>
    <mergeCell ref="A148:A156"/>
    <mergeCell ref="B148:B156"/>
    <mergeCell ref="C148:C156"/>
    <mergeCell ref="E148:E156"/>
    <mergeCell ref="J166:J184"/>
    <mergeCell ref="N166:N184"/>
    <mergeCell ref="O166:O184"/>
    <mergeCell ref="P166:P184"/>
    <mergeCell ref="A166:A184"/>
    <mergeCell ref="B166:B184"/>
    <mergeCell ref="C166:C184"/>
    <mergeCell ref="E166:E184"/>
    <mergeCell ref="F166:F184"/>
    <mergeCell ref="G166:G184"/>
    <mergeCell ref="H166:H184"/>
    <mergeCell ref="I166:I1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2025-05-30T11:02:24Z</dcterms:created>
  <dcterms:modified xsi:type="dcterms:W3CDTF">2026-03-31T20:22:26Z</dcterms:modified>
</cp:coreProperties>
</file>