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24226"/>
  <mc:AlternateContent xmlns:mc="http://schemas.openxmlformats.org/markup-compatibility/2006">
    <mc:Choice Requires="x15">
      <x15ac:absPath xmlns:x15ac="http://schemas.microsoft.com/office/spreadsheetml/2010/11/ac" url="C:\Users\wncoutinho\Desktop\JULIANA\SÃO FELIPE\6ª MED 01 A 30-04-2026\"/>
    </mc:Choice>
  </mc:AlternateContent>
  <xr:revisionPtr revIDLastSave="0" documentId="13_ncr:1_{555ABFBE-AA6F-43CE-95BE-96C5CE20F8C3}" xr6:coauthVersionLast="47" xr6:coauthVersionMax="47" xr10:uidLastSave="{00000000-0000-0000-0000-000000000000}"/>
  <bookViews>
    <workbookView xWindow="-120" yWindow="-120" windowWidth="29040" windowHeight="15840" xr2:uid="{00000000-000D-0000-FFFF-FFFF00000000}"/>
  </bookViews>
  <sheets>
    <sheet name="Planilha1" sheetId="13"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TEXT('ENCARGOS SOCIAIS '!Import.DataBase,"mm-aaaa")</definedName>
    <definedName name="_xlnm.Database" localSheetId="3">#REF!</definedName>
    <definedName name="_xlnm.Database">TEXT('ENCARGOS SOCIAIS '!Import.DataBase,"mm-aaaa")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IF(BDI!RegimeExecucao="Global",1,[53]BM!$G1)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IF(BDI!RegimeExecucao="Global",-1,-[53]BM!$G1)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ROUND(BDI!PO.Quantidade*BDI!PO.PrecoUnitario,15-13*[68]ORÇAMENTO!$U$14)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TEXT('ENCARGOS SOCIAIS '!Import.DataBase,"mm-aaaa")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TEXT('ENCARGOS SOCIAIS '!Import.DataBase,"mm-aaaa")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'[155]ENCARGOS SOCIAIS'!$B$31</definedName>
    <definedName name="LEISSOC1">'[156]ENCARGOS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[157]SLX_FRETE!$D$2:$D$776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[158]!Macro1</definedName>
    <definedName name="Macro1">[159]!Macro1</definedName>
    <definedName name="Macro1_1" localSheetId="2">#REF!</definedName>
    <definedName name="Macro1_1">#REF!</definedName>
    <definedName name="MACRO2">[160]!Macro1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[161]INSUMOS!$D$85:$H$138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[162]Orcamento!$B$7:$C$268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[163]!MO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[164]CAPA!#REF!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[165]Plan1!$B:$B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'[166]orçamento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[167]!PassaExtenso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[157]SLX_PAYMENTCONDITION!$C$2:$C$170</definedName>
    <definedName name="PaymentConditionTable">[168]SLX_PAYMENTCONDITION!$A$2:$E$170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'[169]AÇO ELEVADO 150m³-CONVENCIONAL'!$M$7</definedName>
    <definedName name="PERDAS_">'[169]AÇO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'[170]PLANILHA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'[171]PLAN-Impressão - RP'!$B$11:$M$441</definedName>
    <definedName name="PLANILHACAIXA">'[172]PLAN-Impressão - CAIXA'!$B$6:$L$360</definedName>
    <definedName name="PLANILHAFAF" localSheetId="2">#REF!</definedName>
    <definedName name="PLANILHAFAF">#REF!</definedName>
    <definedName name="PLANILHARP">'[172]PLAN-Impressão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[173]PLANILHA!$1:$1048576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'[174]Opção 1'!#REF!</definedName>
    <definedName name="PP1.1">#REF!</definedName>
    <definedName name="PP1.10" localSheetId="2">'[174]Opção 1'!#REF!</definedName>
    <definedName name="PP1.10">#REF!</definedName>
    <definedName name="PP1.11" localSheetId="2">'[174]Opção 1'!#REF!</definedName>
    <definedName name="PP1.11">#REF!</definedName>
    <definedName name="PP1.12" localSheetId="2">'[174]Opção 1'!#REF!</definedName>
    <definedName name="PP1.12">#REF!</definedName>
    <definedName name="PP1.13" localSheetId="2">'[174]Opção 1'!#REF!</definedName>
    <definedName name="PP1.13">#REF!</definedName>
    <definedName name="PP1.14" localSheetId="2">'[174]Opção 1'!#REF!</definedName>
    <definedName name="PP1.14">#REF!</definedName>
    <definedName name="PP1.15" localSheetId="2">'[174]Opção 1'!#REF!</definedName>
    <definedName name="PP1.15">#REF!</definedName>
    <definedName name="PP1.2" localSheetId="2">'[174]Opção 1'!#REF!</definedName>
    <definedName name="PP1.2">#REF!</definedName>
    <definedName name="PP1.3" localSheetId="2">'[174]Opção 1'!#REF!</definedName>
    <definedName name="PP1.3">#REF!</definedName>
    <definedName name="PP1.4" localSheetId="2">'[174]Opção 1'!#REF!</definedName>
    <definedName name="PP1.4">#REF!</definedName>
    <definedName name="PP1.5" localSheetId="2">'[174]Opção 1'!#REF!</definedName>
    <definedName name="PP1.5">#REF!</definedName>
    <definedName name="PP1.6" localSheetId="2">'[174]Opção 1'!#REF!</definedName>
    <definedName name="PP1.6">#REF!</definedName>
    <definedName name="PP1.7" localSheetId="2">'[174]Opção 1'!#REF!</definedName>
    <definedName name="PP1.7">#REF!</definedName>
    <definedName name="PP1.8" localSheetId="2">'[174]Opção 1'!#REF!</definedName>
    <definedName name="PP1.8">#REF!</definedName>
    <definedName name="PP1.9" localSheetId="2">'[174]Opção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[175]Predio_02_andares!$A$8:$F$723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[176]QuQuant!#REF!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[163]!QUANTIDADES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[177]Teor!$C$3:$C$7</definedName>
    <definedName name="RBV">[178]Teor!$C$3:$C$7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[179]RES9295!#REF!</definedName>
    <definedName name="REAIS_4">[180]RES9295!#REF!</definedName>
    <definedName name="reaisreal">[179]RES9295!#REF!</definedName>
    <definedName name="reaisreal_4">[180]RES9295!#REF!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'[181]RE-RA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[182]COMPOS1!#REF!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('[183]BACKUP PLAN ORÇAMENTO'!$A$1020:$IV$1020,'[183]BACKUP PLAN ORÇAMENTO'!$A$1028:$IV$1033)</definedName>
    <definedName name="SemanaTerminando">[184]materiais!#REF!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'[185]15ª Medição Dezembro-09'!#REF!</definedName>
    <definedName name="SERV3">'[185]15ª Medição Dezembro-09'!#REF!</definedName>
    <definedName name="serv4">'[185]15ª Medição Dezembro-09'!#REF!</definedName>
    <definedName name="servauxiliares" localSheetId="2">#REF!</definedName>
    <definedName name="servauxiliares">#REF!</definedName>
    <definedName name="servauxiliares_4" localSheetId="2">#REF!</definedName>
    <definedName name="servauxiliares_4">#REF!</definedName>
    <definedName name="SERVI">[186]Serviços!$A$3:$F$1403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[187]Serviços!$A$1:$I$65536</definedName>
    <definedName name="Serviços">[187]Serviços!$A$1:$I$65536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[188]Comp!$E$361:$E$428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[179]RES9295!#REF!</definedName>
    <definedName name="SIF_4">[180]RES9295!#REF!</definedName>
    <definedName name="SIFÃO_CROMADO" localSheetId="2">#REF!</definedName>
    <definedName name="SIFÃO_CROMADO">#REF!</definedName>
    <definedName name="sigla_obras" localSheetId="2">'[189]Base dados - TCU 2622_2013'!$A$7:$A$14</definedName>
    <definedName name="sigla_obras" localSheetId="3">'[7]Base dados - TCU 2622_2013'!$A$7:$A$14</definedName>
    <definedName name="sigla_obras">'[190]Base dados - TCU 2622_2013'!$A$7:$A$14</definedName>
    <definedName name="sigla_sn" localSheetId="2">'[189]Base dados - TCU 2622_2013'!$A$2:$A$3</definedName>
    <definedName name="sigla_sn" localSheetId="3">'[7]Base dados - TCU 2622_2013'!$A$2:$A$3</definedName>
    <definedName name="sigla_sn">'[190]Base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OFFSET([191]Listas!$A$2,1,MATCH([191]QCI!$E1,[191]Listas!$2:$2,0)-1,INDEX([191]Listas!$2:$2,MATCH([191]QCI!$E1,[191]Listas!$2:$2,0)+1))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'[192]Lote 01 - Desal'!$A$1:$IV$65536</definedName>
    <definedName name="TAB.">'[193]PLANILHA FONTE'!$B$2:$G$197</definedName>
    <definedName name="TAB_PSG" localSheetId="2">'[194]MEMÓRIA DE CÁLCULO_PSG'!$A$5:$K$94</definedName>
    <definedName name="TAB_PSG" localSheetId="3">'[194]MEMÓRIA DE CÁLCULO_PSG'!$A$5:$K$94</definedName>
    <definedName name="TAB_PSG">'[194]MEMÓRIA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'[193]PLANILHA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'[193]PLANILHA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[195]cargaPRU!$A$2:$I$31680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[177]Teor!$A$3:$A$7</definedName>
    <definedName name="Teor">[178]Teor!$A$3:$A$7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[196]DADOS!$A$1:$A$7</definedName>
    <definedName name="TiposObras2">[197]DADOS!$A$1:$A$7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'[174]Opção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'[174]Opção 1'!#REF!</definedName>
    <definedName name="TT.1">#REF!</definedName>
    <definedName name="TT.10" localSheetId="2">'[174]Opção 1'!#REF!</definedName>
    <definedName name="TT.10">#REF!</definedName>
    <definedName name="TT.11" localSheetId="2">'[174]Opção 1'!#REF!</definedName>
    <definedName name="TT.11">#REF!</definedName>
    <definedName name="TT.12" localSheetId="2">'[174]Opção 1'!#REF!</definedName>
    <definedName name="TT.12">#REF!</definedName>
    <definedName name="TT.13" localSheetId="2">'[174]Opção 1'!#REF!</definedName>
    <definedName name="TT.13">#REF!</definedName>
    <definedName name="TT.14" localSheetId="2">'[174]Opção 1'!#REF!</definedName>
    <definedName name="TT.14">#REF!</definedName>
    <definedName name="TT.15" localSheetId="2">'[174]Opção 1'!#REF!</definedName>
    <definedName name="TT.15">#REF!</definedName>
    <definedName name="TT.2" localSheetId="2">'[174]Opção 1'!#REF!</definedName>
    <definedName name="TT.2">#REF!</definedName>
    <definedName name="TT.3" localSheetId="2">'[174]Opção 1'!#REF!</definedName>
    <definedName name="TT.3">#REF!</definedName>
    <definedName name="TT.4" localSheetId="2">'[174]Opção 1'!#REF!</definedName>
    <definedName name="TT.4">#REF!</definedName>
    <definedName name="TT.5" localSheetId="2">'[174]Opção 1'!#REF!</definedName>
    <definedName name="TT.5">#REF!</definedName>
    <definedName name="TT.6" localSheetId="2">'[174]Opção 1'!#REF!</definedName>
    <definedName name="TT.6">#REF!</definedName>
    <definedName name="TT.7" localSheetId="2">'[174]Opção 1'!#REF!</definedName>
    <definedName name="TT.7">#REF!</definedName>
    <definedName name="TT.8" localSheetId="2">'[174]Opção 1'!#REF!</definedName>
    <definedName name="TT.8">#REF!</definedName>
    <definedName name="TT.9" localSheetId="2">'[174]Opção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[177]Teor!$B$3:$B$7</definedName>
    <definedName name="Vazios">[178]Teor!$B$3:$B$7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[177]Equipamentos!#REF!</definedName>
    <definedName name="x">[178]Equipamentos!#REF!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890" i="13" l="1"/>
  <c r="AH890" i="13" s="1"/>
  <c r="W890" i="13"/>
  <c r="AG889" i="13"/>
  <c r="AH889" i="13" s="1"/>
  <c r="W889" i="13"/>
  <c r="AG888" i="13"/>
  <c r="AH888" i="13" s="1"/>
  <c r="AF888" i="13"/>
  <c r="Y888" i="13"/>
  <c r="X888" i="13"/>
  <c r="W888" i="13"/>
  <c r="AG887" i="13"/>
  <c r="AH887" i="13" s="1"/>
  <c r="W887" i="13"/>
  <c r="AG886" i="13"/>
  <c r="AH886" i="13" s="1"/>
  <c r="AF886" i="13"/>
  <c r="Y886" i="13"/>
  <c r="X886" i="13"/>
  <c r="W886" i="13"/>
  <c r="AG885" i="13"/>
  <c r="AH885" i="13" s="1"/>
  <c r="AF885" i="13"/>
  <c r="AA885" i="13"/>
  <c r="Y885" i="13"/>
  <c r="X885" i="13"/>
  <c r="AG884" i="13"/>
  <c r="AH884" i="13" s="1"/>
  <c r="AA884" i="13"/>
  <c r="W884" i="13"/>
  <c r="X884" i="13" s="1"/>
  <c r="AG883" i="13"/>
  <c r="AH883" i="13" s="1"/>
  <c r="AA883" i="13"/>
  <c r="W883" i="13"/>
  <c r="X883" i="13" s="1"/>
  <c r="AG882" i="13"/>
  <c r="AH882" i="13" s="1"/>
  <c r="AA882" i="13"/>
  <c r="W882" i="13"/>
  <c r="X882" i="13" s="1"/>
  <c r="AG881" i="13"/>
  <c r="AH881" i="13" s="1"/>
  <c r="AA881" i="13"/>
  <c r="W881" i="13"/>
  <c r="X881" i="13" s="1"/>
  <c r="AG880" i="13"/>
  <c r="AH880" i="13" s="1"/>
  <c r="AA880" i="13"/>
  <c r="W880" i="13"/>
  <c r="X880" i="13" s="1"/>
  <c r="AG879" i="13"/>
  <c r="AH879" i="13" s="1"/>
  <c r="AA879" i="13"/>
  <c r="W879" i="13"/>
  <c r="X879" i="13" s="1"/>
  <c r="AG878" i="13"/>
  <c r="AH878" i="13" s="1"/>
  <c r="AA878" i="13"/>
  <c r="W878" i="13"/>
  <c r="X878" i="13" s="1"/>
  <c r="AG877" i="13"/>
  <c r="AH877" i="13" s="1"/>
  <c r="AA877" i="13"/>
  <c r="W877" i="13"/>
  <c r="X877" i="13" s="1"/>
  <c r="AG876" i="13"/>
  <c r="AH876" i="13" s="1"/>
  <c r="AA876" i="13"/>
  <c r="W876" i="13"/>
  <c r="X876" i="13" s="1"/>
  <c r="AG875" i="13"/>
  <c r="AH875" i="13" s="1"/>
  <c r="AA875" i="13"/>
  <c r="W875" i="13"/>
  <c r="X875" i="13" s="1"/>
  <c r="AG874" i="13"/>
  <c r="AH874" i="13" s="1"/>
  <c r="AA874" i="13"/>
  <c r="W874" i="13"/>
  <c r="X874" i="13" s="1"/>
  <c r="AG873" i="13"/>
  <c r="AH873" i="13" s="1"/>
  <c r="AA873" i="13"/>
  <c r="W873" i="13"/>
  <c r="X873" i="13" s="1"/>
  <c r="AG872" i="13"/>
  <c r="AH872" i="13" s="1"/>
  <c r="AA872" i="13"/>
  <c r="Y872" i="13"/>
  <c r="X872" i="13"/>
  <c r="AG871" i="13"/>
  <c r="AH871" i="13" s="1"/>
  <c r="AA871" i="13"/>
  <c r="W871" i="13"/>
  <c r="X871" i="13" s="1"/>
  <c r="AG870" i="13"/>
  <c r="AH870" i="13" s="1"/>
  <c r="AA870" i="13"/>
  <c r="Y870" i="13"/>
  <c r="X870" i="13"/>
  <c r="AG869" i="13"/>
  <c r="AH869" i="13" s="1"/>
  <c r="AA869" i="13"/>
  <c r="W869" i="13"/>
  <c r="X869" i="13" s="1"/>
  <c r="AG868" i="13"/>
  <c r="AH868" i="13" s="1"/>
  <c r="AA868" i="13"/>
  <c r="W868" i="13"/>
  <c r="X868" i="13" s="1"/>
  <c r="AG867" i="13"/>
  <c r="AH867" i="13" s="1"/>
  <c r="AA867" i="13"/>
  <c r="W867" i="13"/>
  <c r="X867" i="13" s="1"/>
  <c r="AG866" i="13"/>
  <c r="AH866" i="13" s="1"/>
  <c r="AA866" i="13"/>
  <c r="W866" i="13"/>
  <c r="X866" i="13" s="1"/>
  <c r="AG865" i="13"/>
  <c r="AH865" i="13" s="1"/>
  <c r="AA865" i="13"/>
  <c r="W865" i="13"/>
  <c r="X865" i="13" s="1"/>
  <c r="AG864" i="13"/>
  <c r="AH864" i="13" s="1"/>
  <c r="AA864" i="13"/>
  <c r="W864" i="13"/>
  <c r="X864" i="13" s="1"/>
  <c r="AG863" i="13"/>
  <c r="AH863" i="13" s="1"/>
  <c r="AA863" i="13"/>
  <c r="W863" i="13"/>
  <c r="X863" i="13" s="1"/>
  <c r="AG862" i="13"/>
  <c r="AH862" i="13" s="1"/>
  <c r="AA862" i="13"/>
  <c r="W862" i="13"/>
  <c r="X862" i="13" s="1"/>
  <c r="AG861" i="13"/>
  <c r="AH861" i="13" s="1"/>
  <c r="AA861" i="13"/>
  <c r="W861" i="13"/>
  <c r="X861" i="13" s="1"/>
  <c r="AG860" i="13"/>
  <c r="AH860" i="13" s="1"/>
  <c r="AA860" i="13"/>
  <c r="W860" i="13"/>
  <c r="X860" i="13" s="1"/>
  <c r="AG859" i="13"/>
  <c r="AH859" i="13" s="1"/>
  <c r="AA859" i="13"/>
  <c r="W859" i="13"/>
  <c r="X859" i="13" s="1"/>
  <c r="AG858" i="13"/>
  <c r="AH858" i="13" s="1"/>
  <c r="AA858" i="13"/>
  <c r="W858" i="13"/>
  <c r="X858" i="13" s="1"/>
  <c r="AG857" i="13"/>
  <c r="AH857" i="13" s="1"/>
  <c r="AA857" i="13"/>
  <c r="W857" i="13"/>
  <c r="X857" i="13" s="1"/>
  <c r="AG856" i="13"/>
  <c r="AH856" i="13" s="1"/>
  <c r="AA856" i="13"/>
  <c r="W856" i="13"/>
  <c r="X856" i="13" s="1"/>
  <c r="AG855" i="13"/>
  <c r="AH855" i="13" s="1"/>
  <c r="AA855" i="13"/>
  <c r="W855" i="13"/>
  <c r="X855" i="13" s="1"/>
  <c r="AG854" i="13"/>
  <c r="AH854" i="13" s="1"/>
  <c r="AA854" i="13"/>
  <c r="Y854" i="13"/>
  <c r="X854" i="13"/>
  <c r="AG853" i="13"/>
  <c r="AH853" i="13" s="1"/>
  <c r="AA853" i="13"/>
  <c r="W853" i="13"/>
  <c r="X853" i="13" s="1"/>
  <c r="AG852" i="13"/>
  <c r="AH852" i="13" s="1"/>
  <c r="AA852" i="13"/>
  <c r="W852" i="13"/>
  <c r="X852" i="13" s="1"/>
  <c r="AG851" i="13"/>
  <c r="AH851" i="13" s="1"/>
  <c r="AA851" i="13"/>
  <c r="W851" i="13"/>
  <c r="X851" i="13" s="1"/>
  <c r="AG850" i="13"/>
  <c r="AH850" i="13" s="1"/>
  <c r="AA850" i="13"/>
  <c r="W850" i="13"/>
  <c r="X850" i="13" s="1"/>
  <c r="AG849" i="13"/>
  <c r="AH849" i="13" s="1"/>
  <c r="AA849" i="13"/>
  <c r="W849" i="13"/>
  <c r="X849" i="13" s="1"/>
  <c r="AG848" i="13"/>
  <c r="AH848" i="13" s="1"/>
  <c r="AA848" i="13"/>
  <c r="W848" i="13"/>
  <c r="X848" i="13" s="1"/>
  <c r="AG847" i="13"/>
  <c r="AH847" i="13" s="1"/>
  <c r="AA847" i="13"/>
  <c r="Y847" i="13"/>
  <c r="X847" i="13"/>
  <c r="AG846" i="13"/>
  <c r="AH846" i="13" s="1"/>
  <c r="AA846" i="13"/>
  <c r="W846" i="13"/>
  <c r="X846" i="13" s="1"/>
  <c r="AG845" i="13"/>
  <c r="AH845" i="13" s="1"/>
  <c r="AA845" i="13"/>
  <c r="W845" i="13"/>
  <c r="X845" i="13" s="1"/>
  <c r="AG844" i="13"/>
  <c r="AH844" i="13" s="1"/>
  <c r="AA844" i="13"/>
  <c r="W844" i="13"/>
  <c r="X844" i="13" s="1"/>
  <c r="AG843" i="13"/>
  <c r="AH843" i="13" s="1"/>
  <c r="AA843" i="13"/>
  <c r="W843" i="13"/>
  <c r="X843" i="13" s="1"/>
  <c r="AG842" i="13"/>
  <c r="AH842" i="13" s="1"/>
  <c r="AA842" i="13"/>
  <c r="W842" i="13"/>
  <c r="X842" i="13" s="1"/>
  <c r="AG841" i="13"/>
  <c r="AH841" i="13" s="1"/>
  <c r="AA841" i="13"/>
  <c r="W841" i="13"/>
  <c r="X841" i="13" s="1"/>
  <c r="AG840" i="13"/>
  <c r="AH840" i="13" s="1"/>
  <c r="AA840" i="13"/>
  <c r="Y840" i="13"/>
  <c r="X840" i="13"/>
  <c r="AG839" i="13"/>
  <c r="AH839" i="13" s="1"/>
  <c r="AA839" i="13"/>
  <c r="W839" i="13"/>
  <c r="X839" i="13" s="1"/>
  <c r="AG838" i="13"/>
  <c r="AH838" i="13" s="1"/>
  <c r="AA838" i="13"/>
  <c r="W838" i="13"/>
  <c r="X838" i="13" s="1"/>
  <c r="AG837" i="13"/>
  <c r="AH837" i="13" s="1"/>
  <c r="AA837" i="13"/>
  <c r="W837" i="13"/>
  <c r="X837" i="13" s="1"/>
  <c r="AG836" i="13"/>
  <c r="AH836" i="13" s="1"/>
  <c r="AA836" i="13"/>
  <c r="W836" i="13"/>
  <c r="X836" i="13" s="1"/>
  <c r="AG835" i="13"/>
  <c r="AH835" i="13" s="1"/>
  <c r="AA835" i="13"/>
  <c r="W835" i="13"/>
  <c r="X835" i="13" s="1"/>
  <c r="AG834" i="13"/>
  <c r="AH834" i="13" s="1"/>
  <c r="AA834" i="13"/>
  <c r="W834" i="13"/>
  <c r="X834" i="13" s="1"/>
  <c r="AG833" i="13"/>
  <c r="AH833" i="13" s="1"/>
  <c r="AA833" i="13"/>
  <c r="W833" i="13"/>
  <c r="X833" i="13" s="1"/>
  <c r="AG832" i="13"/>
  <c r="AH832" i="13" s="1"/>
  <c r="AA832" i="13"/>
  <c r="W832" i="13"/>
  <c r="X832" i="13" s="1"/>
  <c r="AG831" i="13"/>
  <c r="AH831" i="13" s="1"/>
  <c r="AA831" i="13"/>
  <c r="W831" i="13"/>
  <c r="X831" i="13" s="1"/>
  <c r="AG830" i="13"/>
  <c r="AH830" i="13" s="1"/>
  <c r="AA830" i="13"/>
  <c r="W830" i="13"/>
  <c r="X830" i="13" s="1"/>
  <c r="AG829" i="13"/>
  <c r="AH829" i="13" s="1"/>
  <c r="AA829" i="13"/>
  <c r="Y829" i="13"/>
  <c r="X829" i="13"/>
  <c r="AG828" i="13"/>
  <c r="AH828" i="13" s="1"/>
  <c r="AA828" i="13"/>
  <c r="Y828" i="13"/>
  <c r="W828" i="13"/>
  <c r="X828" i="13" s="1"/>
  <c r="AG827" i="13"/>
  <c r="AH827" i="13" s="1"/>
  <c r="AA827" i="13"/>
  <c r="W827" i="13"/>
  <c r="X827" i="13" s="1"/>
  <c r="AG826" i="13"/>
  <c r="AH826" i="13" s="1"/>
  <c r="AA826" i="13"/>
  <c r="Y826" i="13"/>
  <c r="W826" i="13"/>
  <c r="X826" i="13" s="1"/>
  <c r="AG825" i="13"/>
  <c r="AH825" i="13" s="1"/>
  <c r="AA825" i="13"/>
  <c r="W825" i="13"/>
  <c r="X825" i="13" s="1"/>
  <c r="AG824" i="13"/>
  <c r="AH824" i="13" s="1"/>
  <c r="AA824" i="13"/>
  <c r="Y824" i="13"/>
  <c r="W824" i="13"/>
  <c r="X824" i="13" s="1"/>
  <c r="AG823" i="13"/>
  <c r="AH823" i="13" s="1"/>
  <c r="AA823" i="13"/>
  <c r="W823" i="13"/>
  <c r="X823" i="13" s="1"/>
  <c r="AG822" i="13"/>
  <c r="AH822" i="13" s="1"/>
  <c r="AA822" i="13"/>
  <c r="W822" i="13"/>
  <c r="X822" i="13" s="1"/>
  <c r="AG821" i="13"/>
  <c r="AH821" i="13" s="1"/>
  <c r="AA821" i="13"/>
  <c r="W821" i="13"/>
  <c r="X821" i="13" s="1"/>
  <c r="AG820" i="13"/>
  <c r="AH820" i="13" s="1"/>
  <c r="AA820" i="13"/>
  <c r="W820" i="13"/>
  <c r="X820" i="13" s="1"/>
  <c r="AG819" i="13"/>
  <c r="AH819" i="13" s="1"/>
  <c r="AA819" i="13"/>
  <c r="W819" i="13"/>
  <c r="X819" i="13" s="1"/>
  <c r="AG818" i="13"/>
  <c r="AH818" i="13" s="1"/>
  <c r="AA818" i="13"/>
  <c r="W818" i="13"/>
  <c r="X818" i="13" s="1"/>
  <c r="AG817" i="13"/>
  <c r="AH817" i="13" s="1"/>
  <c r="AA817" i="13"/>
  <c r="W817" i="13"/>
  <c r="X817" i="13" s="1"/>
  <c r="AG816" i="13"/>
  <c r="AH816" i="13" s="1"/>
  <c r="AA816" i="13"/>
  <c r="W816" i="13"/>
  <c r="X816" i="13" s="1"/>
  <c r="AG815" i="13"/>
  <c r="AH815" i="13" s="1"/>
  <c r="AA815" i="13"/>
  <c r="W815" i="13"/>
  <c r="X815" i="13" s="1"/>
  <c r="AG814" i="13"/>
  <c r="AH814" i="13" s="1"/>
  <c r="AA814" i="13"/>
  <c r="W814" i="13"/>
  <c r="X814" i="13" s="1"/>
  <c r="AG813" i="13"/>
  <c r="AH813" i="13" s="1"/>
  <c r="AA813" i="13"/>
  <c r="W813" i="13"/>
  <c r="X813" i="13" s="1"/>
  <c r="AG812" i="13"/>
  <c r="AH812" i="13" s="1"/>
  <c r="AA812" i="13"/>
  <c r="W812" i="13"/>
  <c r="X812" i="13" s="1"/>
  <c r="AG811" i="13"/>
  <c r="AH811" i="13" s="1"/>
  <c r="AA811" i="13"/>
  <c r="W811" i="13"/>
  <c r="X811" i="13" s="1"/>
  <c r="AG810" i="13"/>
  <c r="AH810" i="13" s="1"/>
  <c r="AA810" i="13"/>
  <c r="W810" i="13"/>
  <c r="X810" i="13" s="1"/>
  <c r="AG809" i="13"/>
  <c r="AH809" i="13" s="1"/>
  <c r="AA809" i="13"/>
  <c r="W809" i="13"/>
  <c r="X809" i="13" s="1"/>
  <c r="AG808" i="13"/>
  <c r="AH808" i="13" s="1"/>
  <c r="AA808" i="13"/>
  <c r="W808" i="13"/>
  <c r="X808" i="13" s="1"/>
  <c r="AG807" i="13"/>
  <c r="AH807" i="13" s="1"/>
  <c r="AA807" i="13"/>
  <c r="W807" i="13"/>
  <c r="X807" i="13" s="1"/>
  <c r="AG806" i="13"/>
  <c r="AH806" i="13" s="1"/>
  <c r="AA806" i="13"/>
  <c r="W806" i="13"/>
  <c r="X806" i="13" s="1"/>
  <c r="AG805" i="13"/>
  <c r="AH805" i="13" s="1"/>
  <c r="AA805" i="13"/>
  <c r="W805" i="13"/>
  <c r="X805" i="13" s="1"/>
  <c r="AG804" i="13"/>
  <c r="AH804" i="13" s="1"/>
  <c r="AA804" i="13"/>
  <c r="W804" i="13"/>
  <c r="X804" i="13" s="1"/>
  <c r="AG803" i="13"/>
  <c r="AH803" i="13" s="1"/>
  <c r="AA803" i="13"/>
  <c r="W803" i="13"/>
  <c r="X803" i="13" s="1"/>
  <c r="AG802" i="13"/>
  <c r="AH802" i="13" s="1"/>
  <c r="AA802" i="13"/>
  <c r="W802" i="13"/>
  <c r="X802" i="13" s="1"/>
  <c r="AG801" i="13"/>
  <c r="AH801" i="13" s="1"/>
  <c r="AA801" i="13"/>
  <c r="W801" i="13"/>
  <c r="X801" i="13" s="1"/>
  <c r="AG800" i="13"/>
  <c r="AH800" i="13" s="1"/>
  <c r="AA800" i="13"/>
  <c r="W800" i="13"/>
  <c r="X800" i="13" s="1"/>
  <c r="AG799" i="13"/>
  <c r="AH799" i="13" s="1"/>
  <c r="AA799" i="13"/>
  <c r="Y799" i="13"/>
  <c r="W799" i="13"/>
  <c r="X799" i="13" s="1"/>
  <c r="AG798" i="13"/>
  <c r="AH798" i="13" s="1"/>
  <c r="AA798" i="13"/>
  <c r="W798" i="13"/>
  <c r="X798" i="13" s="1"/>
  <c r="AG797" i="13"/>
  <c r="AH797" i="13" s="1"/>
  <c r="AA797" i="13"/>
  <c r="W797" i="13"/>
  <c r="X797" i="13" s="1"/>
  <c r="AG796" i="13"/>
  <c r="AH796" i="13" s="1"/>
  <c r="AA796" i="13"/>
  <c r="W796" i="13"/>
  <c r="X796" i="13" s="1"/>
  <c r="AG795" i="13"/>
  <c r="AH795" i="13" s="1"/>
  <c r="AA795" i="13"/>
  <c r="W795" i="13"/>
  <c r="X795" i="13" s="1"/>
  <c r="AG794" i="13"/>
  <c r="AH794" i="13" s="1"/>
  <c r="AA794" i="13"/>
  <c r="W794" i="13"/>
  <c r="X794" i="13" s="1"/>
  <c r="AG793" i="13"/>
  <c r="AH793" i="13" s="1"/>
  <c r="AA793" i="13"/>
  <c r="W793" i="13"/>
  <c r="X793" i="13" s="1"/>
  <c r="AG792" i="13"/>
  <c r="AH792" i="13" s="1"/>
  <c r="AA792" i="13"/>
  <c r="W792" i="13"/>
  <c r="X792" i="13" s="1"/>
  <c r="AG791" i="13"/>
  <c r="AH791" i="13" s="1"/>
  <c r="AA791" i="13"/>
  <c r="W791" i="13"/>
  <c r="X791" i="13" s="1"/>
  <c r="AG790" i="13"/>
  <c r="AH790" i="13" s="1"/>
  <c r="AA790" i="13"/>
  <c r="Y790" i="13"/>
  <c r="W790" i="13"/>
  <c r="X790" i="13" s="1"/>
  <c r="AH789" i="13"/>
  <c r="AG789" i="13"/>
  <c r="AA789" i="13"/>
  <c r="W789" i="13"/>
  <c r="X789" i="13" s="1"/>
  <c r="AG788" i="13"/>
  <c r="AH788" i="13" s="1"/>
  <c r="AA788" i="13"/>
  <c r="W788" i="13"/>
  <c r="X788" i="13" s="1"/>
  <c r="AG787" i="13"/>
  <c r="AH787" i="13" s="1"/>
  <c r="AA787" i="13"/>
  <c r="W787" i="13"/>
  <c r="X787" i="13" s="1"/>
  <c r="AG786" i="13"/>
  <c r="AH786" i="13" s="1"/>
  <c r="AA786" i="13"/>
  <c r="W786" i="13"/>
  <c r="X786" i="13" s="1"/>
  <c r="AG785" i="13"/>
  <c r="AH785" i="13" s="1"/>
  <c r="AA785" i="13"/>
  <c r="W785" i="13"/>
  <c r="X785" i="13" s="1"/>
  <c r="AG784" i="13"/>
  <c r="AH784" i="13" s="1"/>
  <c r="AA784" i="13"/>
  <c r="W784" i="13"/>
  <c r="X784" i="13" s="1"/>
  <c r="AG783" i="13"/>
  <c r="AH783" i="13" s="1"/>
  <c r="AA783" i="13"/>
  <c r="Y783" i="13"/>
  <c r="W783" i="13"/>
  <c r="X783" i="13" s="1"/>
  <c r="AG782" i="13"/>
  <c r="AH782" i="13" s="1"/>
  <c r="AA782" i="13"/>
  <c r="W782" i="13"/>
  <c r="X782" i="13" s="1"/>
  <c r="AG781" i="13"/>
  <c r="AH781" i="13" s="1"/>
  <c r="AA781" i="13"/>
  <c r="W781" i="13"/>
  <c r="X781" i="13" s="1"/>
  <c r="AG780" i="13"/>
  <c r="AH780" i="13" s="1"/>
  <c r="AA780" i="13"/>
  <c r="W780" i="13"/>
  <c r="X780" i="13" s="1"/>
  <c r="AG779" i="13"/>
  <c r="AH779" i="13" s="1"/>
  <c r="AA779" i="13"/>
  <c r="Y779" i="13"/>
  <c r="W779" i="13"/>
  <c r="X779" i="13" s="1"/>
  <c r="AG778" i="13"/>
  <c r="AH778" i="13" s="1"/>
  <c r="AA778" i="13"/>
  <c r="W778" i="13"/>
  <c r="X778" i="13" s="1"/>
  <c r="AG777" i="13"/>
  <c r="AH777" i="13" s="1"/>
  <c r="AA777" i="13"/>
  <c r="W777" i="13"/>
  <c r="X777" i="13" s="1"/>
  <c r="AG776" i="13"/>
  <c r="AH776" i="13" s="1"/>
  <c r="AA776" i="13"/>
  <c r="Y776" i="13"/>
  <c r="W776" i="13"/>
  <c r="X776" i="13" s="1"/>
  <c r="AG775" i="13"/>
  <c r="AH775" i="13" s="1"/>
  <c r="AA775" i="13"/>
  <c r="W775" i="13"/>
  <c r="X775" i="13" s="1"/>
  <c r="AG774" i="13"/>
  <c r="AH774" i="13" s="1"/>
  <c r="AA774" i="13"/>
  <c r="W774" i="13"/>
  <c r="X774" i="13" s="1"/>
  <c r="AG773" i="13"/>
  <c r="AH773" i="13" s="1"/>
  <c r="AA773" i="13"/>
  <c r="W773" i="13"/>
  <c r="X773" i="13" s="1"/>
  <c r="AG772" i="13"/>
  <c r="AH772" i="13" s="1"/>
  <c r="AA772" i="13"/>
  <c r="W772" i="13"/>
  <c r="X772" i="13" s="1"/>
  <c r="AG771" i="13"/>
  <c r="AH771" i="13" s="1"/>
  <c r="AA771" i="13"/>
  <c r="W771" i="13"/>
  <c r="X771" i="13" s="1"/>
  <c r="AG770" i="13"/>
  <c r="AH770" i="13" s="1"/>
  <c r="AA770" i="13"/>
  <c r="W770" i="13"/>
  <c r="X770" i="13" s="1"/>
  <c r="AG769" i="13"/>
  <c r="AH769" i="13" s="1"/>
  <c r="AA769" i="13"/>
  <c r="W769" i="13"/>
  <c r="X769" i="13" s="1"/>
  <c r="AG768" i="13"/>
  <c r="AH768" i="13" s="1"/>
  <c r="AA768" i="13"/>
  <c r="W768" i="13"/>
  <c r="X768" i="13" s="1"/>
  <c r="AG767" i="13"/>
  <c r="AH767" i="13" s="1"/>
  <c r="AA767" i="13"/>
  <c r="Y767" i="13"/>
  <c r="W767" i="13"/>
  <c r="X767" i="13" s="1"/>
  <c r="AG766" i="13"/>
  <c r="AH766" i="13" s="1"/>
  <c r="AA766" i="13"/>
  <c r="W766" i="13"/>
  <c r="X766" i="13" s="1"/>
  <c r="AG765" i="13"/>
  <c r="AH765" i="13" s="1"/>
  <c r="AA765" i="13"/>
  <c r="W765" i="13"/>
  <c r="X765" i="13" s="1"/>
  <c r="AG764" i="13"/>
  <c r="AH764" i="13" s="1"/>
  <c r="AA764" i="13"/>
  <c r="W764" i="13"/>
  <c r="X764" i="13" s="1"/>
  <c r="AG763" i="13"/>
  <c r="AH763" i="13" s="1"/>
  <c r="AA763" i="13"/>
  <c r="Y763" i="13"/>
  <c r="W763" i="13"/>
  <c r="X763" i="13" s="1"/>
  <c r="AG762" i="13"/>
  <c r="AH762" i="13" s="1"/>
  <c r="AA762" i="13"/>
  <c r="W762" i="13"/>
  <c r="X762" i="13" s="1"/>
  <c r="AG761" i="13"/>
  <c r="AH761" i="13" s="1"/>
  <c r="AA761" i="13"/>
  <c r="W761" i="13"/>
  <c r="X761" i="13" s="1"/>
  <c r="AG760" i="13"/>
  <c r="AH760" i="13" s="1"/>
  <c r="AA760" i="13"/>
  <c r="Y760" i="13"/>
  <c r="W760" i="13"/>
  <c r="X760" i="13" s="1"/>
  <c r="AG759" i="13"/>
  <c r="AH759" i="13" s="1"/>
  <c r="AA759" i="13"/>
  <c r="W759" i="13"/>
  <c r="X759" i="13" s="1"/>
  <c r="AG758" i="13"/>
  <c r="AH758" i="13" s="1"/>
  <c r="AA758" i="13"/>
  <c r="W758" i="13"/>
  <c r="X758" i="13" s="1"/>
  <c r="AG757" i="13"/>
  <c r="AH757" i="13" s="1"/>
  <c r="AA757" i="13"/>
  <c r="W757" i="13"/>
  <c r="X757" i="13" s="1"/>
  <c r="AG756" i="13"/>
  <c r="AH756" i="13" s="1"/>
  <c r="AA756" i="13"/>
  <c r="W756" i="13"/>
  <c r="X756" i="13" s="1"/>
  <c r="AG755" i="13"/>
  <c r="AH755" i="13" s="1"/>
  <c r="AA755" i="13"/>
  <c r="Y755" i="13"/>
  <c r="W755" i="13"/>
  <c r="X755" i="13" s="1"/>
  <c r="AG754" i="13"/>
  <c r="AH754" i="13" s="1"/>
  <c r="AA754" i="13"/>
  <c r="W754" i="13"/>
  <c r="X754" i="13" s="1"/>
  <c r="AG753" i="13"/>
  <c r="AH753" i="13" s="1"/>
  <c r="AA753" i="13"/>
  <c r="W753" i="13"/>
  <c r="X753" i="13" s="1"/>
  <c r="AG752" i="13"/>
  <c r="AH752" i="13" s="1"/>
  <c r="AA752" i="13"/>
  <c r="W752" i="13"/>
  <c r="X752" i="13" s="1"/>
  <c r="AG751" i="13"/>
  <c r="AH751" i="13" s="1"/>
  <c r="AA751" i="13"/>
  <c r="W751" i="13"/>
  <c r="X751" i="13" s="1"/>
  <c r="AG750" i="13"/>
  <c r="AH750" i="13" s="1"/>
  <c r="AA750" i="13"/>
  <c r="W750" i="13"/>
  <c r="X750" i="13" s="1"/>
  <c r="AG749" i="13"/>
  <c r="AH749" i="13" s="1"/>
  <c r="AA749" i="13"/>
  <c r="Y749" i="13"/>
  <c r="W749" i="13"/>
  <c r="X749" i="13" s="1"/>
  <c r="AG748" i="13"/>
  <c r="AH748" i="13" s="1"/>
  <c r="AA748" i="13"/>
  <c r="W748" i="13"/>
  <c r="X748" i="13" s="1"/>
  <c r="AG747" i="13"/>
  <c r="AH747" i="13" s="1"/>
  <c r="AA747" i="13"/>
  <c r="W747" i="13"/>
  <c r="X747" i="13" s="1"/>
  <c r="AG746" i="13"/>
  <c r="AH746" i="13" s="1"/>
  <c r="AA746" i="13"/>
  <c r="W746" i="13"/>
  <c r="X746" i="13" s="1"/>
  <c r="AG745" i="13"/>
  <c r="AH745" i="13" s="1"/>
  <c r="AA745" i="13"/>
  <c r="Y745" i="13"/>
  <c r="W745" i="13"/>
  <c r="X745" i="13" s="1"/>
  <c r="AG744" i="13"/>
  <c r="AH744" i="13" s="1"/>
  <c r="AA744" i="13"/>
  <c r="W744" i="13"/>
  <c r="X744" i="13" s="1"/>
  <c r="AG743" i="13"/>
  <c r="AH743" i="13" s="1"/>
  <c r="AA743" i="13"/>
  <c r="Y743" i="13"/>
  <c r="W743" i="13"/>
  <c r="X743" i="13" s="1"/>
  <c r="AG742" i="13"/>
  <c r="AH742" i="13" s="1"/>
  <c r="AA742" i="13"/>
  <c r="W742" i="13"/>
  <c r="X742" i="13" s="1"/>
  <c r="AG741" i="13"/>
  <c r="AH741" i="13" s="1"/>
  <c r="AA741" i="13"/>
  <c r="Y741" i="13"/>
  <c r="W741" i="13"/>
  <c r="X741" i="13" s="1"/>
  <c r="AG740" i="13"/>
  <c r="AH740" i="13" s="1"/>
  <c r="AA740" i="13"/>
  <c r="W740" i="13"/>
  <c r="X740" i="13" s="1"/>
  <c r="AG739" i="13"/>
  <c r="AH739" i="13" s="1"/>
  <c r="AA739" i="13"/>
  <c r="W739" i="13"/>
  <c r="X739" i="13" s="1"/>
  <c r="AG738" i="13"/>
  <c r="AH738" i="13" s="1"/>
  <c r="AA738" i="13"/>
  <c r="W738" i="13"/>
  <c r="X738" i="13" s="1"/>
  <c r="AG737" i="13"/>
  <c r="AH737" i="13" s="1"/>
  <c r="AA737" i="13"/>
  <c r="W737" i="13"/>
  <c r="X737" i="13" s="1"/>
  <c r="AG736" i="13"/>
  <c r="AH736" i="13" s="1"/>
  <c r="AA736" i="13"/>
  <c r="W736" i="13"/>
  <c r="X736" i="13" s="1"/>
  <c r="AG735" i="13"/>
  <c r="AH735" i="13" s="1"/>
  <c r="AA735" i="13"/>
  <c r="W735" i="13"/>
  <c r="X735" i="13" s="1"/>
  <c r="AG734" i="13"/>
  <c r="AH734" i="13" s="1"/>
  <c r="AA734" i="13"/>
  <c r="Y734" i="13"/>
  <c r="W734" i="13"/>
  <c r="X734" i="13" s="1"/>
  <c r="AG733" i="13"/>
  <c r="AH733" i="13" s="1"/>
  <c r="AA733" i="13"/>
  <c r="W733" i="13"/>
  <c r="X733" i="13" s="1"/>
  <c r="AG732" i="13"/>
  <c r="AH732" i="13" s="1"/>
  <c r="AA732" i="13"/>
  <c r="W732" i="13"/>
  <c r="X732" i="13" s="1"/>
  <c r="AG731" i="13"/>
  <c r="AH731" i="13" s="1"/>
  <c r="AA731" i="13"/>
  <c r="Y731" i="13"/>
  <c r="W731" i="13"/>
  <c r="X731" i="13" s="1"/>
  <c r="AG730" i="13"/>
  <c r="AH730" i="13" s="1"/>
  <c r="AA730" i="13"/>
  <c r="Y730" i="13"/>
  <c r="W730" i="13"/>
  <c r="X730" i="13" s="1"/>
  <c r="AG729" i="13"/>
  <c r="AH729" i="13" s="1"/>
  <c r="AA729" i="13"/>
  <c r="W729" i="13"/>
  <c r="X729" i="13" s="1"/>
  <c r="AG728" i="13"/>
  <c r="AH728" i="13" s="1"/>
  <c r="AA728" i="13"/>
  <c r="W728" i="13"/>
  <c r="X728" i="13" s="1"/>
  <c r="AG727" i="13"/>
  <c r="AH727" i="13" s="1"/>
  <c r="AA727" i="13"/>
  <c r="W727" i="13"/>
  <c r="X727" i="13" s="1"/>
  <c r="AG726" i="13"/>
  <c r="AH726" i="13" s="1"/>
  <c r="AA726" i="13"/>
  <c r="Y726" i="13"/>
  <c r="W726" i="13"/>
  <c r="X726" i="13" s="1"/>
  <c r="AG725" i="13"/>
  <c r="AH725" i="13" s="1"/>
  <c r="AA725" i="13"/>
  <c r="W725" i="13"/>
  <c r="X725" i="13" s="1"/>
  <c r="AG724" i="13"/>
  <c r="AH724" i="13" s="1"/>
  <c r="AA724" i="13"/>
  <c r="W724" i="13"/>
  <c r="X724" i="13" s="1"/>
  <c r="AG723" i="13"/>
  <c r="AH723" i="13" s="1"/>
  <c r="AA723" i="13"/>
  <c r="W723" i="13"/>
  <c r="X723" i="13" s="1"/>
  <c r="AG722" i="13"/>
  <c r="AH722" i="13" s="1"/>
  <c r="AA722" i="13"/>
  <c r="Y722" i="13"/>
  <c r="W722" i="13"/>
  <c r="X722" i="13" s="1"/>
  <c r="AG721" i="13"/>
  <c r="AH721" i="13" s="1"/>
  <c r="AA721" i="13"/>
  <c r="W721" i="13"/>
  <c r="X721" i="13" s="1"/>
  <c r="AG720" i="13"/>
  <c r="AH720" i="13" s="1"/>
  <c r="AA720" i="13"/>
  <c r="W720" i="13"/>
  <c r="X720" i="13" s="1"/>
  <c r="AG719" i="13"/>
  <c r="AH719" i="13" s="1"/>
  <c r="AA719" i="13"/>
  <c r="Y719" i="13"/>
  <c r="W719" i="13"/>
  <c r="X719" i="13" s="1"/>
  <c r="AG718" i="13"/>
  <c r="AH718" i="13" s="1"/>
  <c r="AA718" i="13"/>
  <c r="W718" i="13"/>
  <c r="X718" i="13" s="1"/>
  <c r="AG717" i="13"/>
  <c r="AH717" i="13" s="1"/>
  <c r="AA717" i="13"/>
  <c r="Y717" i="13"/>
  <c r="W717" i="13"/>
  <c r="X717" i="13" s="1"/>
  <c r="AG716" i="13"/>
  <c r="AH716" i="13" s="1"/>
  <c r="AA716" i="13"/>
  <c r="W716" i="13"/>
  <c r="X716" i="13" s="1"/>
  <c r="AG715" i="13"/>
  <c r="AH715" i="13" s="1"/>
  <c r="AA715" i="13"/>
  <c r="W715" i="13"/>
  <c r="X715" i="13" s="1"/>
  <c r="AG714" i="13"/>
  <c r="AH714" i="13" s="1"/>
  <c r="AA714" i="13"/>
  <c r="W714" i="13"/>
  <c r="X714" i="13" s="1"/>
  <c r="AG713" i="13"/>
  <c r="AH713" i="13" s="1"/>
  <c r="AA713" i="13"/>
  <c r="W713" i="13"/>
  <c r="X713" i="13" s="1"/>
  <c r="AG712" i="13"/>
  <c r="AH712" i="13" s="1"/>
  <c r="AA712" i="13"/>
  <c r="W712" i="13"/>
  <c r="X712" i="13" s="1"/>
  <c r="AG711" i="13"/>
  <c r="AH711" i="13" s="1"/>
  <c r="AA711" i="13"/>
  <c r="W711" i="13"/>
  <c r="X711" i="13" s="1"/>
  <c r="AG710" i="13"/>
  <c r="AH710" i="13" s="1"/>
  <c r="AA710" i="13"/>
  <c r="W710" i="13"/>
  <c r="X710" i="13" s="1"/>
  <c r="AG709" i="13"/>
  <c r="AH709" i="13" s="1"/>
  <c r="AA709" i="13"/>
  <c r="W709" i="13"/>
  <c r="X709" i="13" s="1"/>
  <c r="AG708" i="13"/>
  <c r="AH708" i="13" s="1"/>
  <c r="AA708" i="13"/>
  <c r="W708" i="13"/>
  <c r="X708" i="13" s="1"/>
  <c r="AG707" i="13"/>
  <c r="AH707" i="13" s="1"/>
  <c r="AA707" i="13"/>
  <c r="W707" i="13"/>
  <c r="X707" i="13" s="1"/>
  <c r="AG706" i="13"/>
  <c r="AH706" i="13" s="1"/>
  <c r="AA706" i="13"/>
  <c r="W706" i="13"/>
  <c r="X706" i="13" s="1"/>
  <c r="AG705" i="13"/>
  <c r="AH705" i="13" s="1"/>
  <c r="AA705" i="13"/>
  <c r="W705" i="13"/>
  <c r="X705" i="13" s="1"/>
  <c r="AG704" i="13"/>
  <c r="AH704" i="13" s="1"/>
  <c r="AA704" i="13"/>
  <c r="W704" i="13"/>
  <c r="X704" i="13" s="1"/>
  <c r="AG703" i="13"/>
  <c r="AH703" i="13" s="1"/>
  <c r="AA703" i="13"/>
  <c r="W703" i="13"/>
  <c r="X703" i="13" s="1"/>
  <c r="AG702" i="13"/>
  <c r="AH702" i="13" s="1"/>
  <c r="AA702" i="13"/>
  <c r="W702" i="13"/>
  <c r="X702" i="13" s="1"/>
  <c r="AG701" i="13"/>
  <c r="AH701" i="13" s="1"/>
  <c r="AA701" i="13"/>
  <c r="W701" i="13"/>
  <c r="X701" i="13" s="1"/>
  <c r="AG700" i="13"/>
  <c r="AH700" i="13" s="1"/>
  <c r="AA700" i="13"/>
  <c r="W700" i="13"/>
  <c r="X700" i="13" s="1"/>
  <c r="AG699" i="13"/>
  <c r="AH699" i="13" s="1"/>
  <c r="AA699" i="13"/>
  <c r="W699" i="13"/>
  <c r="X699" i="13" s="1"/>
  <c r="AG698" i="13"/>
  <c r="AH698" i="13" s="1"/>
  <c r="AA698" i="13"/>
  <c r="Y698" i="13"/>
  <c r="W698" i="13"/>
  <c r="X698" i="13" s="1"/>
  <c r="AG697" i="13"/>
  <c r="AH697" i="13" s="1"/>
  <c r="AA697" i="13"/>
  <c r="W697" i="13"/>
  <c r="X697" i="13" s="1"/>
  <c r="AG696" i="13"/>
  <c r="AH696" i="13" s="1"/>
  <c r="AA696" i="13"/>
  <c r="W696" i="13"/>
  <c r="X696" i="13" s="1"/>
  <c r="AG695" i="13"/>
  <c r="AH695" i="13" s="1"/>
  <c r="AA695" i="13"/>
  <c r="W695" i="13"/>
  <c r="X695" i="13" s="1"/>
  <c r="AG694" i="13"/>
  <c r="AH694" i="13" s="1"/>
  <c r="AA694" i="13"/>
  <c r="W694" i="13"/>
  <c r="X694" i="13" s="1"/>
  <c r="AG693" i="13"/>
  <c r="AH693" i="13" s="1"/>
  <c r="AA693" i="13"/>
  <c r="Y693" i="13"/>
  <c r="W693" i="13"/>
  <c r="X693" i="13" s="1"/>
  <c r="AG692" i="13"/>
  <c r="AH692" i="13" s="1"/>
  <c r="AA692" i="13"/>
  <c r="W692" i="13"/>
  <c r="X692" i="13" s="1"/>
  <c r="AG691" i="13"/>
  <c r="AH691" i="13" s="1"/>
  <c r="AA691" i="13"/>
  <c r="W691" i="13"/>
  <c r="X691" i="13" s="1"/>
  <c r="AG690" i="13"/>
  <c r="AH690" i="13" s="1"/>
  <c r="AA690" i="13"/>
  <c r="W690" i="13"/>
  <c r="X690" i="13" s="1"/>
  <c r="AG689" i="13"/>
  <c r="AH689" i="13" s="1"/>
  <c r="AA689" i="13"/>
  <c r="W689" i="13"/>
  <c r="X689" i="13" s="1"/>
  <c r="AG688" i="13"/>
  <c r="AH688" i="13" s="1"/>
  <c r="AA688" i="13"/>
  <c r="W688" i="13"/>
  <c r="X688" i="13" s="1"/>
  <c r="AG687" i="13"/>
  <c r="AH687" i="13" s="1"/>
  <c r="AA687" i="13"/>
  <c r="W687" i="13"/>
  <c r="X687" i="13" s="1"/>
  <c r="AG686" i="13"/>
  <c r="AH686" i="13" s="1"/>
  <c r="AA686" i="13"/>
  <c r="Y686" i="13"/>
  <c r="W686" i="13"/>
  <c r="X686" i="13" s="1"/>
  <c r="AG685" i="13"/>
  <c r="AH685" i="13" s="1"/>
  <c r="AA685" i="13"/>
  <c r="W685" i="13"/>
  <c r="X685" i="13" s="1"/>
  <c r="AG684" i="13"/>
  <c r="AH684" i="13" s="1"/>
  <c r="AA684" i="13"/>
  <c r="Y684" i="13"/>
  <c r="W684" i="13"/>
  <c r="X684" i="13" s="1"/>
  <c r="AG683" i="13"/>
  <c r="AH683" i="13" s="1"/>
  <c r="AA683" i="13"/>
  <c r="W683" i="13"/>
  <c r="X683" i="13" s="1"/>
  <c r="AG682" i="13"/>
  <c r="AH682" i="13" s="1"/>
  <c r="AA682" i="13"/>
  <c r="W682" i="13"/>
  <c r="X682" i="13" s="1"/>
  <c r="AG681" i="13"/>
  <c r="AH681" i="13" s="1"/>
  <c r="AA681" i="13"/>
  <c r="Y681" i="13"/>
  <c r="W681" i="13"/>
  <c r="X681" i="13" s="1"/>
  <c r="AG680" i="13"/>
  <c r="AH680" i="13" s="1"/>
  <c r="AA680" i="13"/>
  <c r="W680" i="13"/>
  <c r="X680" i="13" s="1"/>
  <c r="AG679" i="13"/>
  <c r="AH679" i="13" s="1"/>
  <c r="AA679" i="13"/>
  <c r="W679" i="13"/>
  <c r="X679" i="13" s="1"/>
  <c r="AG678" i="13"/>
  <c r="AH678" i="13" s="1"/>
  <c r="AA678" i="13"/>
  <c r="W678" i="13"/>
  <c r="X678" i="13" s="1"/>
  <c r="AG677" i="13"/>
  <c r="AH677" i="13" s="1"/>
  <c r="AA677" i="13"/>
  <c r="W677" i="13"/>
  <c r="X677" i="13" s="1"/>
  <c r="AG676" i="13"/>
  <c r="AH676" i="13" s="1"/>
  <c r="AA676" i="13"/>
  <c r="W676" i="13"/>
  <c r="X676" i="13" s="1"/>
  <c r="AG675" i="13"/>
  <c r="AH675" i="13" s="1"/>
  <c r="AA675" i="13"/>
  <c r="W675" i="13"/>
  <c r="X675" i="13" s="1"/>
  <c r="AG674" i="13"/>
  <c r="AH674" i="13" s="1"/>
  <c r="AA674" i="13"/>
  <c r="W674" i="13"/>
  <c r="X674" i="13" s="1"/>
  <c r="AG673" i="13"/>
  <c r="AH673" i="13" s="1"/>
  <c r="AA673" i="13"/>
  <c r="W673" i="13"/>
  <c r="X673" i="13" s="1"/>
  <c r="AG672" i="13"/>
  <c r="AH672" i="13" s="1"/>
  <c r="AA672" i="13"/>
  <c r="W672" i="13"/>
  <c r="X672" i="13" s="1"/>
  <c r="AG671" i="13"/>
  <c r="AH671" i="13" s="1"/>
  <c r="AA671" i="13"/>
  <c r="W671" i="13"/>
  <c r="X671" i="13" s="1"/>
  <c r="AG670" i="13"/>
  <c r="AH670" i="13" s="1"/>
  <c r="AA670" i="13"/>
  <c r="W670" i="13"/>
  <c r="X670" i="13" s="1"/>
  <c r="AG669" i="13"/>
  <c r="AH669" i="13" s="1"/>
  <c r="AA669" i="13"/>
  <c r="W669" i="13"/>
  <c r="X669" i="13" s="1"/>
  <c r="AG668" i="13"/>
  <c r="AH668" i="13" s="1"/>
  <c r="AA668" i="13"/>
  <c r="W668" i="13"/>
  <c r="X668" i="13" s="1"/>
  <c r="AG667" i="13"/>
  <c r="AH667" i="13" s="1"/>
  <c r="AA667" i="13"/>
  <c r="W667" i="13"/>
  <c r="X667" i="13" s="1"/>
  <c r="AG666" i="13"/>
  <c r="AH666" i="13" s="1"/>
  <c r="AA666" i="13"/>
  <c r="W666" i="13"/>
  <c r="X666" i="13" s="1"/>
  <c r="AG665" i="13"/>
  <c r="AH665" i="13" s="1"/>
  <c r="AA665" i="13"/>
  <c r="W665" i="13"/>
  <c r="X665" i="13" s="1"/>
  <c r="AG664" i="13"/>
  <c r="AH664" i="13" s="1"/>
  <c r="AA664" i="13"/>
  <c r="W664" i="13"/>
  <c r="X664" i="13" s="1"/>
  <c r="AG663" i="13"/>
  <c r="AH663" i="13" s="1"/>
  <c r="AA663" i="13"/>
  <c r="Y663" i="13"/>
  <c r="W663" i="13"/>
  <c r="X663" i="13" s="1"/>
  <c r="AG662" i="13"/>
  <c r="AH662" i="13" s="1"/>
  <c r="AA662" i="13"/>
  <c r="W662" i="13"/>
  <c r="X662" i="13" s="1"/>
  <c r="AG661" i="13"/>
  <c r="AH661" i="13" s="1"/>
  <c r="AA661" i="13"/>
  <c r="W661" i="13"/>
  <c r="X661" i="13" s="1"/>
  <c r="AG660" i="13"/>
  <c r="AH660" i="13" s="1"/>
  <c r="AA660" i="13"/>
  <c r="W660" i="13"/>
  <c r="X660" i="13" s="1"/>
  <c r="AG659" i="13"/>
  <c r="AH659" i="13" s="1"/>
  <c r="AA659" i="13"/>
  <c r="Y659" i="13"/>
  <c r="W659" i="13"/>
  <c r="X659" i="13" s="1"/>
  <c r="AG658" i="13"/>
  <c r="AH658" i="13" s="1"/>
  <c r="AA658" i="13"/>
  <c r="Y658" i="13"/>
  <c r="W658" i="13"/>
  <c r="X658" i="13" s="1"/>
  <c r="AG657" i="13"/>
  <c r="AH657" i="13" s="1"/>
  <c r="AA657" i="13"/>
  <c r="W657" i="13"/>
  <c r="X657" i="13" s="1"/>
  <c r="AG656" i="13"/>
  <c r="AH656" i="13" s="1"/>
  <c r="AA656" i="13"/>
  <c r="Y656" i="13"/>
  <c r="W656" i="13"/>
  <c r="X656" i="13" s="1"/>
  <c r="AG655" i="13"/>
  <c r="AH655" i="13" s="1"/>
  <c r="AA655" i="13"/>
  <c r="W655" i="13"/>
  <c r="X655" i="13" s="1"/>
  <c r="AG654" i="13"/>
  <c r="AH654" i="13" s="1"/>
  <c r="AA654" i="13"/>
  <c r="W654" i="13"/>
  <c r="X654" i="13" s="1"/>
  <c r="AG653" i="13"/>
  <c r="AH653" i="13" s="1"/>
  <c r="AA653" i="13"/>
  <c r="Y653" i="13"/>
  <c r="W653" i="13"/>
  <c r="X653" i="13" s="1"/>
  <c r="AG652" i="13"/>
  <c r="AH652" i="13" s="1"/>
  <c r="AA652" i="13"/>
  <c r="W652" i="13"/>
  <c r="X652" i="13" s="1"/>
  <c r="AG651" i="13"/>
  <c r="AH651" i="13" s="1"/>
  <c r="AA651" i="13"/>
  <c r="W651" i="13"/>
  <c r="X651" i="13" s="1"/>
  <c r="AG650" i="13"/>
  <c r="AH650" i="13" s="1"/>
  <c r="AA650" i="13"/>
  <c r="W650" i="13"/>
  <c r="X650" i="13" s="1"/>
  <c r="AG649" i="13"/>
  <c r="AH649" i="13" s="1"/>
  <c r="AA649" i="13"/>
  <c r="W649" i="13"/>
  <c r="X649" i="13" s="1"/>
  <c r="AG648" i="13"/>
  <c r="AH648" i="13" s="1"/>
  <c r="AA648" i="13"/>
  <c r="W648" i="13"/>
  <c r="X648" i="13" s="1"/>
  <c r="AG647" i="13"/>
  <c r="AH647" i="13" s="1"/>
  <c r="AA647" i="13"/>
  <c r="W647" i="13"/>
  <c r="X647" i="13" s="1"/>
  <c r="AG646" i="13"/>
  <c r="AH646" i="13" s="1"/>
  <c r="AA646" i="13"/>
  <c r="Y646" i="13"/>
  <c r="W646" i="13"/>
  <c r="X646" i="13" s="1"/>
  <c r="AG645" i="13"/>
  <c r="AH645" i="13" s="1"/>
  <c r="AA645" i="13"/>
  <c r="W645" i="13"/>
  <c r="X645" i="13" s="1"/>
  <c r="AG644" i="13"/>
  <c r="AH644" i="13" s="1"/>
  <c r="AA644" i="13"/>
  <c r="W644" i="13"/>
  <c r="X644" i="13" s="1"/>
  <c r="AG643" i="13"/>
  <c r="AH643" i="13" s="1"/>
  <c r="AA643" i="13"/>
  <c r="W643" i="13"/>
  <c r="X643" i="13" s="1"/>
  <c r="AG642" i="13"/>
  <c r="AH642" i="13" s="1"/>
  <c r="AA642" i="13"/>
  <c r="W642" i="13"/>
  <c r="X642" i="13" s="1"/>
  <c r="AG641" i="13"/>
  <c r="AH641" i="13" s="1"/>
  <c r="AA641" i="13"/>
  <c r="W641" i="13"/>
  <c r="X641" i="13" s="1"/>
  <c r="AG640" i="13"/>
  <c r="AH640" i="13" s="1"/>
  <c r="AA640" i="13"/>
  <c r="W640" i="13"/>
  <c r="X640" i="13" s="1"/>
  <c r="AG639" i="13"/>
  <c r="AH639" i="13" s="1"/>
  <c r="AA639" i="13"/>
  <c r="W639" i="13"/>
  <c r="X639" i="13" s="1"/>
  <c r="AG638" i="13"/>
  <c r="AH638" i="13" s="1"/>
  <c r="AA638" i="13"/>
  <c r="W638" i="13"/>
  <c r="X638" i="13" s="1"/>
  <c r="AG637" i="13"/>
  <c r="AH637" i="13" s="1"/>
  <c r="AA637" i="13"/>
  <c r="W637" i="13"/>
  <c r="X637" i="13" s="1"/>
  <c r="AG636" i="13"/>
  <c r="AH636" i="13" s="1"/>
  <c r="AA636" i="13"/>
  <c r="W636" i="13"/>
  <c r="X636" i="13" s="1"/>
  <c r="AG635" i="13"/>
  <c r="AH635" i="13" s="1"/>
  <c r="AA635" i="13"/>
  <c r="W635" i="13"/>
  <c r="X635" i="13" s="1"/>
  <c r="AG634" i="13"/>
  <c r="AH634" i="13" s="1"/>
  <c r="AA634" i="13"/>
  <c r="W634" i="13"/>
  <c r="X634" i="13" s="1"/>
  <c r="AG633" i="13"/>
  <c r="AH633" i="13" s="1"/>
  <c r="AA633" i="13"/>
  <c r="W633" i="13"/>
  <c r="X633" i="13" s="1"/>
  <c r="AG632" i="13"/>
  <c r="AH632" i="13" s="1"/>
  <c r="AA632" i="13"/>
  <c r="Y632" i="13"/>
  <c r="W632" i="13"/>
  <c r="X632" i="13" s="1"/>
  <c r="AG631" i="13"/>
  <c r="AH631" i="13" s="1"/>
  <c r="AA631" i="13"/>
  <c r="Y631" i="13"/>
  <c r="W631" i="13"/>
  <c r="X631" i="13" s="1"/>
  <c r="AG630" i="13"/>
  <c r="AH630" i="13" s="1"/>
  <c r="AA630" i="13"/>
  <c r="W630" i="13"/>
  <c r="X630" i="13" s="1"/>
  <c r="AG629" i="13"/>
  <c r="AH629" i="13" s="1"/>
  <c r="AA629" i="13"/>
  <c r="W629" i="13"/>
  <c r="X629" i="13" s="1"/>
  <c r="AG628" i="13"/>
  <c r="AH628" i="13" s="1"/>
  <c r="AA628" i="13"/>
  <c r="W628" i="13"/>
  <c r="X628" i="13" s="1"/>
  <c r="AG627" i="13"/>
  <c r="AH627" i="13" s="1"/>
  <c r="AA627" i="13"/>
  <c r="Y627" i="13"/>
  <c r="W627" i="13"/>
  <c r="X627" i="13" s="1"/>
  <c r="AG626" i="13"/>
  <c r="AH626" i="13" s="1"/>
  <c r="AA626" i="13"/>
  <c r="W626" i="13"/>
  <c r="X626" i="13" s="1"/>
  <c r="AG625" i="13"/>
  <c r="AH625" i="13" s="1"/>
  <c r="AA625" i="13"/>
  <c r="W625" i="13"/>
  <c r="X625" i="13" s="1"/>
  <c r="AG624" i="13"/>
  <c r="AH624" i="13" s="1"/>
  <c r="AA624" i="13"/>
  <c r="Y624" i="13"/>
  <c r="W624" i="13"/>
  <c r="X624" i="13" s="1"/>
  <c r="AG623" i="13"/>
  <c r="AH623" i="13" s="1"/>
  <c r="AA623" i="13"/>
  <c r="W623" i="13"/>
  <c r="X623" i="13" s="1"/>
  <c r="AG622" i="13"/>
  <c r="AH622" i="13" s="1"/>
  <c r="AA622" i="13"/>
  <c r="W622" i="13"/>
  <c r="X622" i="13" s="1"/>
  <c r="AG621" i="13"/>
  <c r="AH621" i="13" s="1"/>
  <c r="AA621" i="13"/>
  <c r="W621" i="13"/>
  <c r="X621" i="13" s="1"/>
  <c r="AG620" i="13"/>
  <c r="AH620" i="13" s="1"/>
  <c r="AA620" i="13"/>
  <c r="W620" i="13"/>
  <c r="X620" i="13" s="1"/>
  <c r="AG619" i="13"/>
  <c r="AH619" i="13" s="1"/>
  <c r="AA619" i="13"/>
  <c r="W619" i="13"/>
  <c r="X619" i="13" s="1"/>
  <c r="AG618" i="13"/>
  <c r="AH618" i="13" s="1"/>
  <c r="AA618" i="13"/>
  <c r="W618" i="13"/>
  <c r="X618" i="13" s="1"/>
  <c r="AG617" i="13"/>
  <c r="AH617" i="13" s="1"/>
  <c r="AA617" i="13"/>
  <c r="Y617" i="13"/>
  <c r="W617" i="13"/>
  <c r="X617" i="13" s="1"/>
  <c r="AG616" i="13"/>
  <c r="AH616" i="13" s="1"/>
  <c r="AA616" i="13"/>
  <c r="Y616" i="13"/>
  <c r="W616" i="13"/>
  <c r="X616" i="13" s="1"/>
  <c r="AG615" i="13"/>
  <c r="AH615" i="13" s="1"/>
  <c r="AA615" i="13"/>
  <c r="W615" i="13"/>
  <c r="X615" i="13" s="1"/>
  <c r="AG614" i="13"/>
  <c r="AH614" i="13" s="1"/>
  <c r="AA614" i="13"/>
  <c r="Y614" i="13"/>
  <c r="W614" i="13"/>
  <c r="X614" i="13" s="1"/>
  <c r="AG613" i="13"/>
  <c r="AH613" i="13" s="1"/>
  <c r="AA613" i="13"/>
  <c r="W613" i="13"/>
  <c r="X613" i="13" s="1"/>
  <c r="AG612" i="13"/>
  <c r="AH612" i="13" s="1"/>
  <c r="AA612" i="13"/>
  <c r="W612" i="13"/>
  <c r="X612" i="13" s="1"/>
  <c r="AG611" i="13"/>
  <c r="AH611" i="13" s="1"/>
  <c r="AA611" i="13"/>
  <c r="W611" i="13"/>
  <c r="X611" i="13" s="1"/>
  <c r="AG610" i="13"/>
  <c r="AH610" i="13" s="1"/>
  <c r="AA610" i="13"/>
  <c r="Y610" i="13"/>
  <c r="W610" i="13"/>
  <c r="X610" i="13" s="1"/>
  <c r="AG609" i="13"/>
  <c r="AH609" i="13" s="1"/>
  <c r="AA609" i="13"/>
  <c r="W609" i="13"/>
  <c r="X609" i="13" s="1"/>
  <c r="AG608" i="13"/>
  <c r="AH608" i="13" s="1"/>
  <c r="AA608" i="13"/>
  <c r="Y608" i="13"/>
  <c r="W608" i="13"/>
  <c r="X608" i="13" s="1"/>
  <c r="AG607" i="13"/>
  <c r="AH607" i="13" s="1"/>
  <c r="AA607" i="13"/>
  <c r="Y607" i="13"/>
  <c r="W607" i="13"/>
  <c r="X607" i="13" s="1"/>
  <c r="AG606" i="13"/>
  <c r="AH606" i="13" s="1"/>
  <c r="AA606" i="13"/>
  <c r="W606" i="13"/>
  <c r="X606" i="13" s="1"/>
  <c r="AG605" i="13"/>
  <c r="AH605" i="13" s="1"/>
  <c r="AA605" i="13"/>
  <c r="W605" i="13"/>
  <c r="X605" i="13" s="1"/>
  <c r="AG604" i="13"/>
  <c r="AH604" i="13" s="1"/>
  <c r="AA604" i="13"/>
  <c r="W604" i="13"/>
  <c r="X604" i="13" s="1"/>
  <c r="AG603" i="13"/>
  <c r="AH603" i="13" s="1"/>
  <c r="AA603" i="13"/>
  <c r="W603" i="13"/>
  <c r="X603" i="13" s="1"/>
  <c r="AG602" i="13"/>
  <c r="AH602" i="13" s="1"/>
  <c r="AA602" i="13"/>
  <c r="W602" i="13"/>
  <c r="X602" i="13" s="1"/>
  <c r="AG601" i="13"/>
  <c r="AH601" i="13" s="1"/>
  <c r="AA601" i="13"/>
  <c r="W601" i="13"/>
  <c r="X601" i="13" s="1"/>
  <c r="AG600" i="13"/>
  <c r="AH600" i="13" s="1"/>
  <c r="AA600" i="13"/>
  <c r="W600" i="13"/>
  <c r="X600" i="13" s="1"/>
  <c r="AG599" i="13"/>
  <c r="AH599" i="13" s="1"/>
  <c r="AA599" i="13"/>
  <c r="W599" i="13"/>
  <c r="X599" i="13" s="1"/>
  <c r="AG598" i="13"/>
  <c r="AH598" i="13" s="1"/>
  <c r="AA598" i="13"/>
  <c r="W598" i="13"/>
  <c r="X598" i="13" s="1"/>
  <c r="AG597" i="13"/>
  <c r="AH597" i="13" s="1"/>
  <c r="AA597" i="13"/>
  <c r="Y597" i="13"/>
  <c r="W597" i="13"/>
  <c r="X597" i="13" s="1"/>
  <c r="AG596" i="13"/>
  <c r="AH596" i="13" s="1"/>
  <c r="AA596" i="13"/>
  <c r="W596" i="13"/>
  <c r="X596" i="13" s="1"/>
  <c r="AG595" i="13"/>
  <c r="AH595" i="13" s="1"/>
  <c r="AA595" i="13"/>
  <c r="Y595" i="13"/>
  <c r="W595" i="13"/>
  <c r="X595" i="13" s="1"/>
  <c r="AG594" i="13"/>
  <c r="AH594" i="13" s="1"/>
  <c r="AA594" i="13"/>
  <c r="W594" i="13"/>
  <c r="X594" i="13" s="1"/>
  <c r="AG593" i="13"/>
  <c r="AH593" i="13" s="1"/>
  <c r="AA593" i="13"/>
  <c r="W593" i="13"/>
  <c r="X593" i="13" s="1"/>
  <c r="AG592" i="13"/>
  <c r="AH592" i="13" s="1"/>
  <c r="AA592" i="13"/>
  <c r="W592" i="13"/>
  <c r="X592" i="13" s="1"/>
  <c r="AG591" i="13"/>
  <c r="AH591" i="13" s="1"/>
  <c r="AA591" i="13"/>
  <c r="W591" i="13"/>
  <c r="X591" i="13" s="1"/>
  <c r="AG590" i="13"/>
  <c r="AH590" i="13" s="1"/>
  <c r="AA590" i="13"/>
  <c r="Y590" i="13"/>
  <c r="W590" i="13"/>
  <c r="X590" i="13" s="1"/>
  <c r="AG589" i="13"/>
  <c r="AH589" i="13" s="1"/>
  <c r="AA589" i="13"/>
  <c r="Y589" i="13"/>
  <c r="W589" i="13"/>
  <c r="X589" i="13" s="1"/>
  <c r="AG588" i="13"/>
  <c r="AH588" i="13" s="1"/>
  <c r="AA588" i="13"/>
  <c r="W588" i="13"/>
  <c r="X588" i="13" s="1"/>
  <c r="AG587" i="13"/>
  <c r="AH587" i="13" s="1"/>
  <c r="AA587" i="13"/>
  <c r="W587" i="13"/>
  <c r="X587" i="13" s="1"/>
  <c r="AG586" i="13"/>
  <c r="AH586" i="13" s="1"/>
  <c r="AA586" i="13"/>
  <c r="W586" i="13"/>
  <c r="X586" i="13" s="1"/>
  <c r="AG585" i="13"/>
  <c r="AH585" i="13" s="1"/>
  <c r="AA585" i="13"/>
  <c r="W585" i="13"/>
  <c r="X585" i="13" s="1"/>
  <c r="AG584" i="13"/>
  <c r="AH584" i="13" s="1"/>
  <c r="AA584" i="13"/>
  <c r="Y584" i="13"/>
  <c r="W584" i="13"/>
  <c r="X584" i="13" s="1"/>
  <c r="AG583" i="13"/>
  <c r="AH583" i="13" s="1"/>
  <c r="AA583" i="13"/>
  <c r="W583" i="13"/>
  <c r="X583" i="13" s="1"/>
  <c r="AG582" i="13"/>
  <c r="AH582" i="13" s="1"/>
  <c r="AA582" i="13"/>
  <c r="W582" i="13"/>
  <c r="X582" i="13" s="1"/>
  <c r="AG581" i="13"/>
  <c r="AH581" i="13" s="1"/>
  <c r="AA581" i="13"/>
  <c r="Y581" i="13"/>
  <c r="W581" i="13"/>
  <c r="X581" i="13" s="1"/>
  <c r="AG580" i="13"/>
  <c r="AH580" i="13" s="1"/>
  <c r="AA580" i="13"/>
  <c r="W580" i="13"/>
  <c r="X580" i="13" s="1"/>
  <c r="AG579" i="13"/>
  <c r="AH579" i="13" s="1"/>
  <c r="AA579" i="13"/>
  <c r="Y579" i="13"/>
  <c r="W579" i="13"/>
  <c r="X579" i="13" s="1"/>
  <c r="AG578" i="13"/>
  <c r="AH578" i="13" s="1"/>
  <c r="AA578" i="13"/>
  <c r="W578" i="13"/>
  <c r="X578" i="13" s="1"/>
  <c r="AG577" i="13"/>
  <c r="AH577" i="13" s="1"/>
  <c r="AA577" i="13"/>
  <c r="W577" i="13"/>
  <c r="X577" i="13" s="1"/>
  <c r="AG576" i="13"/>
  <c r="AH576" i="13" s="1"/>
  <c r="AA576" i="13"/>
  <c r="W576" i="13"/>
  <c r="X576" i="13" s="1"/>
  <c r="AG575" i="13"/>
  <c r="AH575" i="13" s="1"/>
  <c r="AA575" i="13"/>
  <c r="W575" i="13"/>
  <c r="X575" i="13" s="1"/>
  <c r="AG574" i="13"/>
  <c r="AH574" i="13" s="1"/>
  <c r="AA574" i="13"/>
  <c r="W574" i="13"/>
  <c r="X574" i="13" s="1"/>
  <c r="AG573" i="13"/>
  <c r="AH573" i="13" s="1"/>
  <c r="AA573" i="13"/>
  <c r="W573" i="13"/>
  <c r="X573" i="13" s="1"/>
  <c r="AG572" i="13"/>
  <c r="AH572" i="13" s="1"/>
  <c r="AA572" i="13"/>
  <c r="Y572" i="13"/>
  <c r="W572" i="13"/>
  <c r="X572" i="13" s="1"/>
  <c r="AG571" i="13"/>
  <c r="AH571" i="13" s="1"/>
  <c r="AA571" i="13"/>
  <c r="Y571" i="13"/>
  <c r="W571" i="13"/>
  <c r="X571" i="13" s="1"/>
  <c r="AG570" i="13"/>
  <c r="AH570" i="13" s="1"/>
  <c r="AA570" i="13"/>
  <c r="W570" i="13"/>
  <c r="X570" i="13" s="1"/>
  <c r="AG569" i="13"/>
  <c r="AH569" i="13" s="1"/>
  <c r="AA569" i="13"/>
  <c r="W569" i="13"/>
  <c r="X569" i="13" s="1"/>
  <c r="AG568" i="13"/>
  <c r="AH568" i="13" s="1"/>
  <c r="AA568" i="13"/>
  <c r="Y568" i="13"/>
  <c r="W568" i="13"/>
  <c r="X568" i="13" s="1"/>
  <c r="AG567" i="13"/>
  <c r="AH567" i="13" s="1"/>
  <c r="AA567" i="13"/>
  <c r="W567" i="13"/>
  <c r="X567" i="13" s="1"/>
  <c r="AG566" i="13"/>
  <c r="AH566" i="13" s="1"/>
  <c r="AA566" i="13"/>
  <c r="W566" i="13"/>
  <c r="X566" i="13" s="1"/>
  <c r="AG565" i="13"/>
  <c r="AH565" i="13" s="1"/>
  <c r="AA565" i="13"/>
  <c r="Y565" i="13"/>
  <c r="W565" i="13"/>
  <c r="X565" i="13" s="1"/>
  <c r="AG564" i="13"/>
  <c r="AH564" i="13" s="1"/>
  <c r="AA564" i="13"/>
  <c r="W564" i="13"/>
  <c r="X564" i="13" s="1"/>
  <c r="AG563" i="13"/>
  <c r="AH563" i="13" s="1"/>
  <c r="AA563" i="13"/>
  <c r="W563" i="13"/>
  <c r="X563" i="13" s="1"/>
  <c r="AG562" i="13"/>
  <c r="AH562" i="13" s="1"/>
  <c r="AA562" i="13"/>
  <c r="W562" i="13"/>
  <c r="X562" i="13" s="1"/>
  <c r="AG561" i="13"/>
  <c r="AH561" i="13" s="1"/>
  <c r="AA561" i="13"/>
  <c r="Y561" i="13"/>
  <c r="W561" i="13"/>
  <c r="X561" i="13" s="1"/>
  <c r="AG560" i="13"/>
  <c r="AH560" i="13" s="1"/>
  <c r="AA560" i="13"/>
  <c r="W560" i="13"/>
  <c r="X560" i="13" s="1"/>
  <c r="AG559" i="13"/>
  <c r="AH559" i="13" s="1"/>
  <c r="AA559" i="13"/>
  <c r="W559" i="13"/>
  <c r="X559" i="13" s="1"/>
  <c r="AG558" i="13"/>
  <c r="AH558" i="13" s="1"/>
  <c r="AA558" i="13"/>
  <c r="W558" i="13"/>
  <c r="X558" i="13" s="1"/>
  <c r="AG557" i="13"/>
  <c r="AH557" i="13" s="1"/>
  <c r="AA557" i="13"/>
  <c r="W557" i="13"/>
  <c r="X557" i="13" s="1"/>
  <c r="AG556" i="13"/>
  <c r="AH556" i="13" s="1"/>
  <c r="AA556" i="13"/>
  <c r="W556" i="13"/>
  <c r="X556" i="13" s="1"/>
  <c r="AG555" i="13"/>
  <c r="AH555" i="13" s="1"/>
  <c r="AA555" i="13"/>
  <c r="W555" i="13"/>
  <c r="X555" i="13" s="1"/>
  <c r="AG554" i="13"/>
  <c r="AH554" i="13" s="1"/>
  <c r="AA554" i="13"/>
  <c r="W554" i="13"/>
  <c r="X554" i="13" s="1"/>
  <c r="AG553" i="13"/>
  <c r="AH553" i="13" s="1"/>
  <c r="AA553" i="13"/>
  <c r="W553" i="13"/>
  <c r="X553" i="13" s="1"/>
  <c r="AG552" i="13"/>
  <c r="AH552" i="13" s="1"/>
  <c r="AA552" i="13"/>
  <c r="W552" i="13"/>
  <c r="X552" i="13" s="1"/>
  <c r="AG551" i="13"/>
  <c r="AH551" i="13" s="1"/>
  <c r="AA551" i="13"/>
  <c r="W551" i="13"/>
  <c r="X551" i="13" s="1"/>
  <c r="AG550" i="13"/>
  <c r="AH550" i="13" s="1"/>
  <c r="AA550" i="13"/>
  <c r="Y550" i="13"/>
  <c r="W550" i="13"/>
  <c r="X550" i="13" s="1"/>
  <c r="AG549" i="13"/>
  <c r="AH549" i="13" s="1"/>
  <c r="AA549" i="13"/>
  <c r="Y549" i="13"/>
  <c r="W549" i="13"/>
  <c r="X549" i="13" s="1"/>
  <c r="AG548" i="13"/>
  <c r="AH548" i="13" s="1"/>
  <c r="AA548" i="13"/>
  <c r="W548" i="13"/>
  <c r="X548" i="13" s="1"/>
  <c r="AG547" i="13"/>
  <c r="AH547" i="13" s="1"/>
  <c r="AA547" i="13"/>
  <c r="W547" i="13"/>
  <c r="X547" i="13" s="1"/>
  <c r="AG546" i="13"/>
  <c r="AH546" i="13" s="1"/>
  <c r="AA546" i="13"/>
  <c r="W546" i="13"/>
  <c r="X546" i="13" s="1"/>
  <c r="AG545" i="13"/>
  <c r="AH545" i="13" s="1"/>
  <c r="AA545" i="13"/>
  <c r="W545" i="13"/>
  <c r="X545" i="13" s="1"/>
  <c r="AG544" i="13"/>
  <c r="AH544" i="13" s="1"/>
  <c r="AA544" i="13"/>
  <c r="W544" i="13"/>
  <c r="X544" i="13" s="1"/>
  <c r="AG543" i="13"/>
  <c r="AH543" i="13" s="1"/>
  <c r="AA543" i="13"/>
  <c r="W543" i="13"/>
  <c r="X543" i="13" s="1"/>
  <c r="AG542" i="13"/>
  <c r="AH542" i="13" s="1"/>
  <c r="AA542" i="13"/>
  <c r="W542" i="13"/>
  <c r="X542" i="13" s="1"/>
  <c r="AG541" i="13"/>
  <c r="AH541" i="13" s="1"/>
  <c r="AA541" i="13"/>
  <c r="W541" i="13"/>
  <c r="X541" i="13" s="1"/>
  <c r="AG540" i="13"/>
  <c r="AH540" i="13" s="1"/>
  <c r="AA540" i="13"/>
  <c r="W540" i="13"/>
  <c r="X540" i="13" s="1"/>
  <c r="AG539" i="13"/>
  <c r="AH539" i="13" s="1"/>
  <c r="AA539" i="13"/>
  <c r="W539" i="13"/>
  <c r="X539" i="13" s="1"/>
  <c r="AG538" i="13"/>
  <c r="AH538" i="13" s="1"/>
  <c r="AA538" i="13"/>
  <c r="W538" i="13"/>
  <c r="X538" i="13" s="1"/>
  <c r="AG537" i="13"/>
  <c r="AH537" i="13" s="1"/>
  <c r="AA537" i="13"/>
  <c r="W537" i="13"/>
  <c r="X537" i="13" s="1"/>
  <c r="AG536" i="13"/>
  <c r="AH536" i="13" s="1"/>
  <c r="AA536" i="13"/>
  <c r="W536" i="13"/>
  <c r="X536" i="13" s="1"/>
  <c r="AG535" i="13"/>
  <c r="AH535" i="13" s="1"/>
  <c r="AA535" i="13"/>
  <c r="W535" i="13"/>
  <c r="X535" i="13" s="1"/>
  <c r="AG534" i="13"/>
  <c r="AH534" i="13" s="1"/>
  <c r="AA534" i="13"/>
  <c r="W534" i="13"/>
  <c r="X534" i="13" s="1"/>
  <c r="AG533" i="13"/>
  <c r="AH533" i="13" s="1"/>
  <c r="AA533" i="13"/>
  <c r="W533" i="13"/>
  <c r="X533" i="13" s="1"/>
  <c r="AG532" i="13"/>
  <c r="AH532" i="13" s="1"/>
  <c r="AA532" i="13"/>
  <c r="W532" i="13"/>
  <c r="X532" i="13" s="1"/>
  <c r="AG531" i="13"/>
  <c r="AH531" i="13" s="1"/>
  <c r="AA531" i="13"/>
  <c r="W531" i="13"/>
  <c r="X531" i="13" s="1"/>
  <c r="AG530" i="13"/>
  <c r="AH530" i="13" s="1"/>
  <c r="AA530" i="13"/>
  <c r="W530" i="13"/>
  <c r="X530" i="13" s="1"/>
  <c r="AG529" i="13"/>
  <c r="AH529" i="13" s="1"/>
  <c r="AA529" i="13"/>
  <c r="W529" i="13"/>
  <c r="X529" i="13" s="1"/>
  <c r="AG528" i="13"/>
  <c r="AH528" i="13" s="1"/>
  <c r="AA528" i="13"/>
  <c r="W528" i="13"/>
  <c r="X528" i="13" s="1"/>
  <c r="AG527" i="13"/>
  <c r="AH527" i="13" s="1"/>
  <c r="AA527" i="13"/>
  <c r="Y527" i="13"/>
  <c r="W527" i="13"/>
  <c r="X527" i="13" s="1"/>
  <c r="AG526" i="13"/>
  <c r="AH526" i="13" s="1"/>
  <c r="AA526" i="13"/>
  <c r="W526" i="13"/>
  <c r="X526" i="13" s="1"/>
  <c r="AG525" i="13"/>
  <c r="AH525" i="13" s="1"/>
  <c r="AA525" i="13"/>
  <c r="Y525" i="13"/>
  <c r="W525" i="13"/>
  <c r="X525" i="13" s="1"/>
  <c r="AG524" i="13"/>
  <c r="AH524" i="13" s="1"/>
  <c r="AA524" i="13"/>
  <c r="W524" i="13"/>
  <c r="X524" i="13" s="1"/>
  <c r="AG523" i="13"/>
  <c r="AH523" i="13" s="1"/>
  <c r="AA523" i="13"/>
  <c r="W523" i="13"/>
  <c r="X523" i="13" s="1"/>
  <c r="AG522" i="13"/>
  <c r="AH522" i="13" s="1"/>
  <c r="AA522" i="13"/>
  <c r="W522" i="13"/>
  <c r="X522" i="13" s="1"/>
  <c r="AG521" i="13"/>
  <c r="AH521" i="13" s="1"/>
  <c r="AA521" i="13"/>
  <c r="W521" i="13"/>
  <c r="X521" i="13" s="1"/>
  <c r="AG520" i="13"/>
  <c r="AH520" i="13" s="1"/>
  <c r="AA520" i="13"/>
  <c r="Y520" i="13"/>
  <c r="W520" i="13"/>
  <c r="X520" i="13" s="1"/>
  <c r="AG519" i="13"/>
  <c r="AH519" i="13" s="1"/>
  <c r="AA519" i="13"/>
  <c r="W519" i="13"/>
  <c r="X519" i="13" s="1"/>
  <c r="AG518" i="13"/>
  <c r="AH518" i="13" s="1"/>
  <c r="AA518" i="13"/>
  <c r="W518" i="13"/>
  <c r="X518" i="13" s="1"/>
  <c r="AG517" i="13"/>
  <c r="AH517" i="13" s="1"/>
  <c r="AA517" i="13"/>
  <c r="Y517" i="13"/>
  <c r="W517" i="13"/>
  <c r="X517" i="13" s="1"/>
  <c r="AG516" i="13"/>
  <c r="AH516" i="13" s="1"/>
  <c r="AA516" i="13"/>
  <c r="W516" i="13"/>
  <c r="X516" i="13" s="1"/>
  <c r="AG515" i="13"/>
  <c r="AH515" i="13" s="1"/>
  <c r="AA515" i="13"/>
  <c r="W515" i="13"/>
  <c r="X515" i="13" s="1"/>
  <c r="AG514" i="13"/>
  <c r="AH514" i="13" s="1"/>
  <c r="AA514" i="13"/>
  <c r="W514" i="13"/>
  <c r="X514" i="13" s="1"/>
  <c r="AG513" i="13"/>
  <c r="AH513" i="13" s="1"/>
  <c r="AA513" i="13"/>
  <c r="W513" i="13"/>
  <c r="X513" i="13" s="1"/>
  <c r="AG512" i="13"/>
  <c r="AH512" i="13" s="1"/>
  <c r="AA512" i="13"/>
  <c r="W512" i="13"/>
  <c r="X512" i="13" s="1"/>
  <c r="AG511" i="13"/>
  <c r="AH511" i="13" s="1"/>
  <c r="AA511" i="13"/>
  <c r="W511" i="13"/>
  <c r="X511" i="13" s="1"/>
  <c r="AG510" i="13"/>
  <c r="AH510" i="13" s="1"/>
  <c r="AA510" i="13"/>
  <c r="W510" i="13"/>
  <c r="X510" i="13" s="1"/>
  <c r="AG509" i="13"/>
  <c r="AH509" i="13" s="1"/>
  <c r="AA509" i="13"/>
  <c r="Y509" i="13"/>
  <c r="W509" i="13"/>
  <c r="X509" i="13" s="1"/>
  <c r="AG508" i="13"/>
  <c r="AH508" i="13" s="1"/>
  <c r="AA508" i="13"/>
  <c r="Y508" i="13"/>
  <c r="W508" i="13"/>
  <c r="X508" i="13" s="1"/>
  <c r="AG507" i="13"/>
  <c r="AH507" i="13" s="1"/>
  <c r="AA507" i="13"/>
  <c r="W507" i="13"/>
  <c r="X507" i="13" s="1"/>
  <c r="AG506" i="13"/>
  <c r="AH506" i="13" s="1"/>
  <c r="AA506" i="13"/>
  <c r="W506" i="13"/>
  <c r="X506" i="13" s="1"/>
  <c r="AG505" i="13"/>
  <c r="AH505" i="13" s="1"/>
  <c r="AA505" i="13"/>
  <c r="W505" i="13"/>
  <c r="X505" i="13" s="1"/>
  <c r="AG504" i="13"/>
  <c r="AH504" i="13" s="1"/>
  <c r="AA504" i="13"/>
  <c r="W504" i="13"/>
  <c r="X504" i="13" s="1"/>
  <c r="AG503" i="13"/>
  <c r="AH503" i="13" s="1"/>
  <c r="AA503" i="13"/>
  <c r="W503" i="13"/>
  <c r="X503" i="13" s="1"/>
  <c r="AG502" i="13"/>
  <c r="AH502" i="13" s="1"/>
  <c r="AA502" i="13"/>
  <c r="W502" i="13"/>
  <c r="X502" i="13" s="1"/>
  <c r="AG501" i="13"/>
  <c r="AH501" i="13" s="1"/>
  <c r="AA501" i="13"/>
  <c r="W501" i="13"/>
  <c r="X501" i="13" s="1"/>
  <c r="AG500" i="13"/>
  <c r="AH500" i="13" s="1"/>
  <c r="AA500" i="13"/>
  <c r="W500" i="13"/>
  <c r="X500" i="13" s="1"/>
  <c r="AG499" i="13"/>
  <c r="AH499" i="13" s="1"/>
  <c r="AA499" i="13"/>
  <c r="W499" i="13"/>
  <c r="X499" i="13" s="1"/>
  <c r="AG498" i="13"/>
  <c r="AH498" i="13" s="1"/>
  <c r="AA498" i="13"/>
  <c r="W498" i="13"/>
  <c r="X498" i="13" s="1"/>
  <c r="AG497" i="13"/>
  <c r="AH497" i="13" s="1"/>
  <c r="AA497" i="13"/>
  <c r="W497" i="13"/>
  <c r="X497" i="13" s="1"/>
  <c r="AG496" i="13"/>
  <c r="AH496" i="13" s="1"/>
  <c r="AA496" i="13"/>
  <c r="W496" i="13"/>
  <c r="X496" i="13" s="1"/>
  <c r="AG495" i="13"/>
  <c r="AH495" i="13" s="1"/>
  <c r="AA495" i="13"/>
  <c r="Y495" i="13"/>
  <c r="W495" i="13"/>
  <c r="X495" i="13" s="1"/>
  <c r="AG494" i="13"/>
  <c r="AH494" i="13" s="1"/>
  <c r="AA494" i="13"/>
  <c r="W494" i="13"/>
  <c r="X494" i="13" s="1"/>
  <c r="AG493" i="13"/>
  <c r="AH493" i="13" s="1"/>
  <c r="AA493" i="13"/>
  <c r="W493" i="13"/>
  <c r="X493" i="13" s="1"/>
  <c r="AG492" i="13"/>
  <c r="AH492" i="13" s="1"/>
  <c r="AA492" i="13"/>
  <c r="W492" i="13"/>
  <c r="X492" i="13" s="1"/>
  <c r="AG491" i="13"/>
  <c r="AH491" i="13" s="1"/>
  <c r="AA491" i="13"/>
  <c r="W491" i="13"/>
  <c r="X491" i="13" s="1"/>
  <c r="AG490" i="13"/>
  <c r="AH490" i="13" s="1"/>
  <c r="AA490" i="13"/>
  <c r="Y490" i="13"/>
  <c r="W490" i="13"/>
  <c r="X490" i="13" s="1"/>
  <c r="AG489" i="13"/>
  <c r="AH489" i="13" s="1"/>
  <c r="AA489" i="13"/>
  <c r="W489" i="13"/>
  <c r="X489" i="13" s="1"/>
  <c r="AG488" i="13"/>
  <c r="AH488" i="13" s="1"/>
  <c r="AA488" i="13"/>
  <c r="W488" i="13"/>
  <c r="X488" i="13" s="1"/>
  <c r="AG487" i="13"/>
  <c r="AH487" i="13" s="1"/>
  <c r="AA487" i="13"/>
  <c r="W487" i="13"/>
  <c r="X487" i="13" s="1"/>
  <c r="AG486" i="13"/>
  <c r="AH486" i="13" s="1"/>
  <c r="AA486" i="13"/>
  <c r="W486" i="13"/>
  <c r="X486" i="13" s="1"/>
  <c r="AG485" i="13"/>
  <c r="AH485" i="13" s="1"/>
  <c r="AA485" i="13"/>
  <c r="W485" i="13"/>
  <c r="X485" i="13" s="1"/>
  <c r="AG484" i="13"/>
  <c r="AH484" i="13" s="1"/>
  <c r="AA484" i="13"/>
  <c r="Y484" i="13"/>
  <c r="W484" i="13"/>
  <c r="X484" i="13" s="1"/>
  <c r="AG483" i="13"/>
  <c r="AH483" i="13" s="1"/>
  <c r="AA483" i="13"/>
  <c r="W483" i="13"/>
  <c r="X483" i="13" s="1"/>
  <c r="AG482" i="13"/>
  <c r="AH482" i="13" s="1"/>
  <c r="AA482" i="13"/>
  <c r="W482" i="13"/>
  <c r="X482" i="13" s="1"/>
  <c r="AG481" i="13"/>
  <c r="AH481" i="13" s="1"/>
  <c r="AA481" i="13"/>
  <c r="Y481" i="13"/>
  <c r="W481" i="13"/>
  <c r="X481" i="13" s="1"/>
  <c r="AG480" i="13"/>
  <c r="AH480" i="13" s="1"/>
  <c r="AA480" i="13"/>
  <c r="Y480" i="13"/>
  <c r="W480" i="13"/>
  <c r="X480" i="13" s="1"/>
  <c r="AG479" i="13"/>
  <c r="AH479" i="13" s="1"/>
  <c r="AA479" i="13"/>
  <c r="W479" i="13"/>
  <c r="X479" i="13" s="1"/>
  <c r="AG478" i="13"/>
  <c r="AH478" i="13" s="1"/>
  <c r="AA478" i="13"/>
  <c r="W478" i="13"/>
  <c r="X478" i="13" s="1"/>
  <c r="AG477" i="13"/>
  <c r="AH477" i="13" s="1"/>
  <c r="AA477" i="13"/>
  <c r="W477" i="13"/>
  <c r="X477" i="13" s="1"/>
  <c r="AG476" i="13"/>
  <c r="AH476" i="13" s="1"/>
  <c r="AA476" i="13"/>
  <c r="W476" i="13"/>
  <c r="X476" i="13" s="1"/>
  <c r="AG475" i="13"/>
  <c r="AH475" i="13" s="1"/>
  <c r="AA475" i="13"/>
  <c r="W475" i="13"/>
  <c r="X475" i="13" s="1"/>
  <c r="AG474" i="13"/>
  <c r="AH474" i="13" s="1"/>
  <c r="AA474" i="13"/>
  <c r="Y474" i="13"/>
  <c r="W474" i="13"/>
  <c r="X474" i="13" s="1"/>
  <c r="AG473" i="13"/>
  <c r="AH473" i="13" s="1"/>
  <c r="AA473" i="13"/>
  <c r="W473" i="13"/>
  <c r="X473" i="13" s="1"/>
  <c r="AG472" i="13"/>
  <c r="AH472" i="13" s="1"/>
  <c r="AA472" i="13"/>
  <c r="W472" i="13"/>
  <c r="X472" i="13" s="1"/>
  <c r="AG471" i="13"/>
  <c r="AH471" i="13" s="1"/>
  <c r="AA471" i="13"/>
  <c r="W471" i="13"/>
  <c r="X471" i="13" s="1"/>
  <c r="AG470" i="13"/>
  <c r="AH470" i="13" s="1"/>
  <c r="AA470" i="13"/>
  <c r="Y470" i="13"/>
  <c r="X470" i="13"/>
  <c r="W470" i="13"/>
  <c r="AG469" i="13"/>
  <c r="AH469" i="13" s="1"/>
  <c r="AA469" i="13"/>
  <c r="W469" i="13"/>
  <c r="X469" i="13" s="1"/>
  <c r="AG468" i="13"/>
  <c r="AH468" i="13" s="1"/>
  <c r="AA468" i="13"/>
  <c r="W468" i="13"/>
  <c r="X468" i="13" s="1"/>
  <c r="AG467" i="13"/>
  <c r="AH467" i="13" s="1"/>
  <c r="AA467" i="13"/>
  <c r="W467" i="13"/>
  <c r="X467" i="13" s="1"/>
  <c r="AG466" i="13"/>
  <c r="AH466" i="13" s="1"/>
  <c r="AA466" i="13"/>
  <c r="W466" i="13"/>
  <c r="X466" i="13" s="1"/>
  <c r="AG465" i="13"/>
  <c r="AH465" i="13" s="1"/>
  <c r="AA465" i="13"/>
  <c r="W465" i="13"/>
  <c r="X465" i="13" s="1"/>
  <c r="AG464" i="13"/>
  <c r="AH464" i="13" s="1"/>
  <c r="AA464" i="13"/>
  <c r="W464" i="13"/>
  <c r="X464" i="13" s="1"/>
  <c r="AG463" i="13"/>
  <c r="AH463" i="13" s="1"/>
  <c r="AA463" i="13"/>
  <c r="W463" i="13"/>
  <c r="X463" i="13" s="1"/>
  <c r="AG462" i="13"/>
  <c r="AH462" i="13" s="1"/>
  <c r="AA462" i="13"/>
  <c r="W462" i="13"/>
  <c r="X462" i="13" s="1"/>
  <c r="AG461" i="13"/>
  <c r="AH461" i="13" s="1"/>
  <c r="AA461" i="13"/>
  <c r="W461" i="13"/>
  <c r="X461" i="13" s="1"/>
  <c r="AG460" i="13"/>
  <c r="AH460" i="13" s="1"/>
  <c r="AA460" i="13"/>
  <c r="W460" i="13"/>
  <c r="X460" i="13" s="1"/>
  <c r="AG459" i="13"/>
  <c r="AH459" i="13" s="1"/>
  <c r="AA459" i="13"/>
  <c r="Y459" i="13"/>
  <c r="W459" i="13"/>
  <c r="X459" i="13" s="1"/>
  <c r="AG458" i="13"/>
  <c r="AH458" i="13" s="1"/>
  <c r="AA458" i="13"/>
  <c r="Y458" i="13"/>
  <c r="W458" i="13"/>
  <c r="X458" i="13" s="1"/>
  <c r="AG457" i="13"/>
  <c r="AH457" i="13" s="1"/>
  <c r="AA457" i="13"/>
  <c r="W457" i="13"/>
  <c r="X457" i="13" s="1"/>
  <c r="AG456" i="13"/>
  <c r="AH456" i="13" s="1"/>
  <c r="AA456" i="13"/>
  <c r="Y456" i="13"/>
  <c r="W456" i="13"/>
  <c r="X456" i="13" s="1"/>
  <c r="AG455" i="13"/>
  <c r="AH455" i="13" s="1"/>
  <c r="AA455" i="13"/>
  <c r="W455" i="13"/>
  <c r="X455" i="13" s="1"/>
  <c r="AG454" i="13"/>
  <c r="AH454" i="13" s="1"/>
  <c r="AA454" i="13"/>
  <c r="W454" i="13"/>
  <c r="X454" i="13" s="1"/>
  <c r="AG453" i="13"/>
  <c r="AH453" i="13" s="1"/>
  <c r="AA453" i="13"/>
  <c r="W453" i="13"/>
  <c r="X453" i="13" s="1"/>
  <c r="AG452" i="13"/>
  <c r="AH452" i="13" s="1"/>
  <c r="AA452" i="13"/>
  <c r="W452" i="13"/>
  <c r="X452" i="13" s="1"/>
  <c r="AG451" i="13"/>
  <c r="AH451" i="13" s="1"/>
  <c r="AA451" i="13"/>
  <c r="W451" i="13"/>
  <c r="X451" i="13" s="1"/>
  <c r="AG450" i="13"/>
  <c r="AH450" i="13" s="1"/>
  <c r="AA450" i="13"/>
  <c r="Y450" i="13"/>
  <c r="W450" i="13"/>
  <c r="X450" i="13" s="1"/>
  <c r="AG449" i="13"/>
  <c r="AH449" i="13" s="1"/>
  <c r="AA449" i="13"/>
  <c r="W449" i="13"/>
  <c r="X449" i="13" s="1"/>
  <c r="AG448" i="13"/>
  <c r="AH448" i="13" s="1"/>
  <c r="AA448" i="13"/>
  <c r="W448" i="13"/>
  <c r="X448" i="13" s="1"/>
  <c r="AG447" i="13"/>
  <c r="AH447" i="13" s="1"/>
  <c r="AA447" i="13"/>
  <c r="W447" i="13"/>
  <c r="X447" i="13" s="1"/>
  <c r="AG446" i="13"/>
  <c r="AH446" i="13" s="1"/>
  <c r="AA446" i="13"/>
  <c r="W446" i="13"/>
  <c r="X446" i="13" s="1"/>
  <c r="AG445" i="13"/>
  <c r="AH445" i="13" s="1"/>
  <c r="AA445" i="13"/>
  <c r="Y445" i="13"/>
  <c r="W445" i="13"/>
  <c r="X445" i="13" s="1"/>
  <c r="AG444" i="13"/>
  <c r="AH444" i="13" s="1"/>
  <c r="AA444" i="13"/>
  <c r="W444" i="13"/>
  <c r="X444" i="13" s="1"/>
  <c r="AG443" i="13"/>
  <c r="AH443" i="13" s="1"/>
  <c r="AA443" i="13"/>
  <c r="W443" i="13"/>
  <c r="X443" i="13" s="1"/>
  <c r="AG442" i="13"/>
  <c r="AH442" i="13" s="1"/>
  <c r="AA442" i="13"/>
  <c r="W442" i="13"/>
  <c r="X442" i="13" s="1"/>
  <c r="AG441" i="13"/>
  <c r="AH441" i="13" s="1"/>
  <c r="AA441" i="13"/>
  <c r="W441" i="13"/>
  <c r="X441" i="13" s="1"/>
  <c r="AG440" i="13"/>
  <c r="AH440" i="13" s="1"/>
  <c r="AA440" i="13"/>
  <c r="W440" i="13"/>
  <c r="X440" i="13" s="1"/>
  <c r="AG439" i="13"/>
  <c r="AH439" i="13" s="1"/>
  <c r="AA439" i="13"/>
  <c r="W439" i="13"/>
  <c r="X439" i="13" s="1"/>
  <c r="AG438" i="13"/>
  <c r="AH438" i="13" s="1"/>
  <c r="AA438" i="13"/>
  <c r="Y438" i="13"/>
  <c r="W438" i="13"/>
  <c r="X438" i="13" s="1"/>
  <c r="AG437" i="13"/>
  <c r="AH437" i="13" s="1"/>
  <c r="AA437" i="13"/>
  <c r="W437" i="13"/>
  <c r="X437" i="13" s="1"/>
  <c r="AG436" i="13"/>
  <c r="AH436" i="13" s="1"/>
  <c r="AA436" i="13"/>
  <c r="W436" i="13"/>
  <c r="X436" i="13" s="1"/>
  <c r="AG435" i="13"/>
  <c r="AH435" i="13" s="1"/>
  <c r="AA435" i="13"/>
  <c r="W435" i="13"/>
  <c r="X435" i="13" s="1"/>
  <c r="AG434" i="13"/>
  <c r="AH434" i="13" s="1"/>
  <c r="AA434" i="13"/>
  <c r="W434" i="13"/>
  <c r="X434" i="13" s="1"/>
  <c r="AG433" i="13"/>
  <c r="AH433" i="13" s="1"/>
  <c r="AA433" i="13"/>
  <c r="W433" i="13"/>
  <c r="X433" i="13" s="1"/>
  <c r="AG432" i="13"/>
  <c r="AH432" i="13" s="1"/>
  <c r="AA432" i="13"/>
  <c r="W432" i="13"/>
  <c r="X432" i="13" s="1"/>
  <c r="AG431" i="13"/>
  <c r="AH431" i="13" s="1"/>
  <c r="AA431" i="13"/>
  <c r="W431" i="13"/>
  <c r="X431" i="13" s="1"/>
  <c r="AG430" i="13"/>
  <c r="AH430" i="13" s="1"/>
  <c r="AA430" i="13"/>
  <c r="W430" i="13"/>
  <c r="X430" i="13" s="1"/>
  <c r="AG429" i="13"/>
  <c r="AH429" i="13" s="1"/>
  <c r="AA429" i="13"/>
  <c r="W429" i="13"/>
  <c r="X429" i="13" s="1"/>
  <c r="AG428" i="13"/>
  <c r="AH428" i="13" s="1"/>
  <c r="AA428" i="13"/>
  <c r="W428" i="13"/>
  <c r="X428" i="13" s="1"/>
  <c r="AG427" i="13"/>
  <c r="AH427" i="13" s="1"/>
  <c r="AA427" i="13"/>
  <c r="W427" i="13"/>
  <c r="X427" i="13" s="1"/>
  <c r="AG426" i="13"/>
  <c r="AH426" i="13" s="1"/>
  <c r="AA426" i="13"/>
  <c r="W426" i="13"/>
  <c r="X426" i="13" s="1"/>
  <c r="AG425" i="13"/>
  <c r="AH425" i="13" s="1"/>
  <c r="AA425" i="13"/>
  <c r="W425" i="13"/>
  <c r="X425" i="13" s="1"/>
  <c r="AG424" i="13"/>
  <c r="AH424" i="13" s="1"/>
  <c r="AA424" i="13"/>
  <c r="W424" i="13"/>
  <c r="X424" i="13" s="1"/>
  <c r="AG423" i="13"/>
  <c r="AH423" i="13" s="1"/>
  <c r="AA423" i="13"/>
  <c r="W423" i="13"/>
  <c r="X423" i="13" s="1"/>
  <c r="AG422" i="13"/>
  <c r="AH422" i="13" s="1"/>
  <c r="AA422" i="13"/>
  <c r="W422" i="13"/>
  <c r="X422" i="13" s="1"/>
  <c r="AG421" i="13"/>
  <c r="AH421" i="13" s="1"/>
  <c r="AA421" i="13"/>
  <c r="W421" i="13"/>
  <c r="X421" i="13" s="1"/>
  <c r="AG420" i="13"/>
  <c r="AH420" i="13" s="1"/>
  <c r="AA420" i="13"/>
  <c r="W420" i="13"/>
  <c r="X420" i="13" s="1"/>
  <c r="AG419" i="13"/>
  <c r="AH419" i="13" s="1"/>
  <c r="AA419" i="13"/>
  <c r="W419" i="13"/>
  <c r="X419" i="13" s="1"/>
  <c r="AG418" i="13"/>
  <c r="AH418" i="13" s="1"/>
  <c r="AA418" i="13"/>
  <c r="Y418" i="13"/>
  <c r="W418" i="13"/>
  <c r="X418" i="13" s="1"/>
  <c r="AG417" i="13"/>
  <c r="AH417" i="13" s="1"/>
  <c r="AA417" i="13"/>
  <c r="W417" i="13"/>
  <c r="X417" i="13" s="1"/>
  <c r="AG416" i="13"/>
  <c r="AH416" i="13" s="1"/>
  <c r="AA416" i="13"/>
  <c r="W416" i="13"/>
  <c r="X416" i="13" s="1"/>
  <c r="AG415" i="13"/>
  <c r="AH415" i="13" s="1"/>
  <c r="AA415" i="13"/>
  <c r="W415" i="13"/>
  <c r="X415" i="13" s="1"/>
  <c r="AG414" i="13"/>
  <c r="AH414" i="13" s="1"/>
  <c r="AA414" i="13"/>
  <c r="W414" i="13"/>
  <c r="X414" i="13" s="1"/>
  <c r="AG413" i="13"/>
  <c r="AH413" i="13" s="1"/>
  <c r="AA413" i="13"/>
  <c r="W413" i="13"/>
  <c r="X413" i="13" s="1"/>
  <c r="AG412" i="13"/>
  <c r="AH412" i="13" s="1"/>
  <c r="AA412" i="13"/>
  <c r="W412" i="13"/>
  <c r="X412" i="13" s="1"/>
  <c r="AG411" i="13"/>
  <c r="AH411" i="13" s="1"/>
  <c r="AA411" i="13"/>
  <c r="W411" i="13"/>
  <c r="X411" i="13" s="1"/>
  <c r="AG410" i="13"/>
  <c r="AH410" i="13" s="1"/>
  <c r="AA410" i="13"/>
  <c r="Y410" i="13"/>
  <c r="W410" i="13"/>
  <c r="X410" i="13" s="1"/>
  <c r="AG409" i="13"/>
  <c r="AH409" i="13" s="1"/>
  <c r="AA409" i="13"/>
  <c r="W409" i="13"/>
  <c r="X409" i="13" s="1"/>
  <c r="AG408" i="13"/>
  <c r="AH408" i="13" s="1"/>
  <c r="AA408" i="13"/>
  <c r="W408" i="13"/>
  <c r="X408" i="13" s="1"/>
  <c r="AG407" i="13"/>
  <c r="AH407" i="13" s="1"/>
  <c r="AA407" i="13"/>
  <c r="W407" i="13"/>
  <c r="X407" i="13" s="1"/>
  <c r="AG406" i="13"/>
  <c r="AH406" i="13" s="1"/>
  <c r="AA406" i="13"/>
  <c r="W406" i="13"/>
  <c r="X406" i="13" s="1"/>
  <c r="AG405" i="13"/>
  <c r="AH405" i="13" s="1"/>
  <c r="AA405" i="13"/>
  <c r="W405" i="13"/>
  <c r="X405" i="13" s="1"/>
  <c r="AG404" i="13"/>
  <c r="AH404" i="13" s="1"/>
  <c r="AA404" i="13"/>
  <c r="W404" i="13"/>
  <c r="X404" i="13" s="1"/>
  <c r="AG403" i="13"/>
  <c r="AH403" i="13" s="1"/>
  <c r="AA403" i="13"/>
  <c r="W403" i="13"/>
  <c r="X403" i="13" s="1"/>
  <c r="AG402" i="13"/>
  <c r="AH402" i="13" s="1"/>
  <c r="AA402" i="13"/>
  <c r="W402" i="13"/>
  <c r="X402" i="13" s="1"/>
  <c r="AG401" i="13"/>
  <c r="AH401" i="13" s="1"/>
  <c r="AA401" i="13"/>
  <c r="W401" i="13"/>
  <c r="X401" i="13" s="1"/>
  <c r="AG400" i="13"/>
  <c r="AH400" i="13" s="1"/>
  <c r="AA400" i="13"/>
  <c r="W400" i="13"/>
  <c r="X400" i="13" s="1"/>
  <c r="AG399" i="13"/>
  <c r="AH399" i="13" s="1"/>
  <c r="AA399" i="13"/>
  <c r="W399" i="13"/>
  <c r="X399" i="13" s="1"/>
  <c r="AG398" i="13"/>
  <c r="AH398" i="13" s="1"/>
  <c r="AA398" i="13"/>
  <c r="W398" i="13"/>
  <c r="X398" i="13" s="1"/>
  <c r="AG397" i="13"/>
  <c r="AH397" i="13" s="1"/>
  <c r="AA397" i="13"/>
  <c r="W397" i="13"/>
  <c r="X397" i="13" s="1"/>
  <c r="AG396" i="13"/>
  <c r="AH396" i="13" s="1"/>
  <c r="AA396" i="13"/>
  <c r="W396" i="13"/>
  <c r="X396" i="13" s="1"/>
  <c r="AG395" i="13"/>
  <c r="AH395" i="13" s="1"/>
  <c r="AA395" i="13"/>
  <c r="W395" i="13"/>
  <c r="X395" i="13" s="1"/>
  <c r="AG394" i="13"/>
  <c r="AH394" i="13" s="1"/>
  <c r="AA394" i="13"/>
  <c r="W394" i="13"/>
  <c r="X394" i="13" s="1"/>
  <c r="AG393" i="13"/>
  <c r="AH393" i="13" s="1"/>
  <c r="AA393" i="13"/>
  <c r="W393" i="13"/>
  <c r="X393" i="13" s="1"/>
  <c r="AG392" i="13"/>
  <c r="AH392" i="13" s="1"/>
  <c r="AA392" i="13"/>
  <c r="W392" i="13"/>
  <c r="X392" i="13" s="1"/>
  <c r="AG391" i="13"/>
  <c r="AH391" i="13" s="1"/>
  <c r="AA391" i="13"/>
  <c r="W391" i="13"/>
  <c r="X391" i="13" s="1"/>
  <c r="AG390" i="13"/>
  <c r="AH390" i="13" s="1"/>
  <c r="AA390" i="13"/>
  <c r="W390" i="13"/>
  <c r="X390" i="13" s="1"/>
  <c r="AG389" i="13"/>
  <c r="AH389" i="13" s="1"/>
  <c r="AA389" i="13"/>
  <c r="W389" i="13"/>
  <c r="X389" i="13" s="1"/>
  <c r="AG388" i="13"/>
  <c r="AH388" i="13" s="1"/>
  <c r="AA388" i="13"/>
  <c r="W388" i="13"/>
  <c r="X388" i="13" s="1"/>
  <c r="AG387" i="13"/>
  <c r="AH387" i="13" s="1"/>
  <c r="AA387" i="13"/>
  <c r="W387" i="13"/>
  <c r="X387" i="13" s="1"/>
  <c r="AG386" i="13"/>
  <c r="AH386" i="13" s="1"/>
  <c r="AA386" i="13"/>
  <c r="W386" i="13"/>
  <c r="X386" i="13" s="1"/>
  <c r="AG385" i="13"/>
  <c r="AH385" i="13" s="1"/>
  <c r="AA385" i="13"/>
  <c r="W385" i="13"/>
  <c r="X385" i="13" s="1"/>
  <c r="AG384" i="13"/>
  <c r="AH384" i="13" s="1"/>
  <c r="AA384" i="13"/>
  <c r="Y384" i="13"/>
  <c r="W384" i="13"/>
  <c r="X384" i="13" s="1"/>
  <c r="AG383" i="13"/>
  <c r="AH383" i="13" s="1"/>
  <c r="AA383" i="13"/>
  <c r="W383" i="13"/>
  <c r="X383" i="13" s="1"/>
  <c r="AG382" i="13"/>
  <c r="AH382" i="13" s="1"/>
  <c r="AA382" i="13"/>
  <c r="Y382" i="13"/>
  <c r="W382" i="13"/>
  <c r="X382" i="13" s="1"/>
  <c r="AG381" i="13"/>
  <c r="AH381" i="13" s="1"/>
  <c r="AA381" i="13"/>
  <c r="W381" i="13"/>
  <c r="X381" i="13" s="1"/>
  <c r="AG380" i="13"/>
  <c r="AH380" i="13" s="1"/>
  <c r="AA380" i="13"/>
  <c r="W380" i="13"/>
  <c r="X380" i="13" s="1"/>
  <c r="AG379" i="13"/>
  <c r="AH379" i="13" s="1"/>
  <c r="AA379" i="13"/>
  <c r="W379" i="13"/>
  <c r="X379" i="13" s="1"/>
  <c r="AG378" i="13"/>
  <c r="AH378" i="13" s="1"/>
  <c r="AA378" i="13"/>
  <c r="W378" i="13"/>
  <c r="X378" i="13" s="1"/>
  <c r="AG377" i="13"/>
  <c r="AH377" i="13" s="1"/>
  <c r="AA377" i="13"/>
  <c r="Y377" i="13"/>
  <c r="W377" i="13"/>
  <c r="X377" i="13" s="1"/>
  <c r="AG376" i="13"/>
  <c r="AH376" i="13" s="1"/>
  <c r="AA376" i="13"/>
  <c r="W376" i="13"/>
  <c r="X376" i="13" s="1"/>
  <c r="AG375" i="13"/>
  <c r="AH375" i="13" s="1"/>
  <c r="AA375" i="13"/>
  <c r="Y375" i="13"/>
  <c r="W375" i="13"/>
  <c r="X375" i="13" s="1"/>
  <c r="AG374" i="13"/>
  <c r="AH374" i="13" s="1"/>
  <c r="AA374" i="13"/>
  <c r="W374" i="13"/>
  <c r="X374" i="13" s="1"/>
  <c r="AG373" i="13"/>
  <c r="AH373" i="13" s="1"/>
  <c r="AA373" i="13"/>
  <c r="W373" i="13"/>
  <c r="X373" i="13" s="1"/>
  <c r="AG372" i="13"/>
  <c r="AH372" i="13" s="1"/>
  <c r="AA372" i="13"/>
  <c r="W372" i="13"/>
  <c r="X372" i="13" s="1"/>
  <c r="AG371" i="13"/>
  <c r="AH371" i="13" s="1"/>
  <c r="AA371" i="13"/>
  <c r="Y371" i="13"/>
  <c r="W371" i="13"/>
  <c r="X371" i="13" s="1"/>
  <c r="AG370" i="13"/>
  <c r="AH370" i="13" s="1"/>
  <c r="AA370" i="13"/>
  <c r="W370" i="13"/>
  <c r="X370" i="13" s="1"/>
  <c r="AG369" i="13"/>
  <c r="AH369" i="13" s="1"/>
  <c r="AA369" i="13"/>
  <c r="W369" i="13"/>
  <c r="X369" i="13" s="1"/>
  <c r="AG368" i="13"/>
  <c r="AH368" i="13" s="1"/>
  <c r="AA368" i="13"/>
  <c r="W368" i="13"/>
  <c r="X368" i="13" s="1"/>
  <c r="AG367" i="13"/>
  <c r="AH367" i="13" s="1"/>
  <c r="AA367" i="13"/>
  <c r="W367" i="13"/>
  <c r="X367" i="13" s="1"/>
  <c r="AG366" i="13"/>
  <c r="AH366" i="13" s="1"/>
  <c r="AA366" i="13"/>
  <c r="W366" i="13"/>
  <c r="X366" i="13" s="1"/>
  <c r="AG365" i="13"/>
  <c r="AH365" i="13" s="1"/>
  <c r="AA365" i="13"/>
  <c r="W365" i="13"/>
  <c r="X365" i="13" s="1"/>
  <c r="AG364" i="13"/>
  <c r="AH364" i="13" s="1"/>
  <c r="AA364" i="13"/>
  <c r="W364" i="13"/>
  <c r="X364" i="13" s="1"/>
  <c r="AG363" i="13"/>
  <c r="AH363" i="13" s="1"/>
  <c r="AA363" i="13"/>
  <c r="Y363" i="13"/>
  <c r="W363" i="13"/>
  <c r="X363" i="13" s="1"/>
  <c r="AG362" i="13"/>
  <c r="AH362" i="13" s="1"/>
  <c r="AA362" i="13"/>
  <c r="W362" i="13"/>
  <c r="X362" i="13" s="1"/>
  <c r="AG361" i="13"/>
  <c r="AH361" i="13" s="1"/>
  <c r="AA361" i="13"/>
  <c r="W361" i="13"/>
  <c r="X361" i="13" s="1"/>
  <c r="AG360" i="13"/>
  <c r="AH360" i="13" s="1"/>
  <c r="AA360" i="13"/>
  <c r="W360" i="13"/>
  <c r="X360" i="13" s="1"/>
  <c r="AG359" i="13"/>
  <c r="AH359" i="13" s="1"/>
  <c r="AA359" i="13"/>
  <c r="W359" i="13"/>
  <c r="X359" i="13" s="1"/>
  <c r="AG358" i="13"/>
  <c r="AH358" i="13" s="1"/>
  <c r="AA358" i="13"/>
  <c r="W358" i="13"/>
  <c r="X358" i="13" s="1"/>
  <c r="AG357" i="13"/>
  <c r="AH357" i="13" s="1"/>
  <c r="AA357" i="13"/>
  <c r="Y357" i="13"/>
  <c r="W357" i="13"/>
  <c r="X357" i="13" s="1"/>
  <c r="AG356" i="13"/>
  <c r="AH356" i="13" s="1"/>
  <c r="AA356" i="13"/>
  <c r="W356" i="13"/>
  <c r="X356" i="13" s="1"/>
  <c r="AG355" i="13"/>
  <c r="AH355" i="13" s="1"/>
  <c r="AA355" i="13"/>
  <c r="W355" i="13"/>
  <c r="X355" i="13" s="1"/>
  <c r="AG354" i="13"/>
  <c r="AH354" i="13" s="1"/>
  <c r="AA354" i="13"/>
  <c r="Y354" i="13"/>
  <c r="W354" i="13"/>
  <c r="X354" i="13" s="1"/>
  <c r="AG353" i="13"/>
  <c r="AH353" i="13" s="1"/>
  <c r="AA353" i="13"/>
  <c r="W353" i="13"/>
  <c r="X353" i="13" s="1"/>
  <c r="AG352" i="13"/>
  <c r="AH352" i="13" s="1"/>
  <c r="AA352" i="13"/>
  <c r="W352" i="13"/>
  <c r="X352" i="13" s="1"/>
  <c r="AG351" i="13"/>
  <c r="AH351" i="13" s="1"/>
  <c r="AA351" i="13"/>
  <c r="W351" i="13"/>
  <c r="X351" i="13" s="1"/>
  <c r="AG350" i="13"/>
  <c r="AH350" i="13" s="1"/>
  <c r="AA350" i="13"/>
  <c r="W350" i="13"/>
  <c r="X350" i="13" s="1"/>
  <c r="AG349" i="13"/>
  <c r="AH349" i="13" s="1"/>
  <c r="AA349" i="13"/>
  <c r="W349" i="13"/>
  <c r="X349" i="13" s="1"/>
  <c r="AG348" i="13"/>
  <c r="AH348" i="13" s="1"/>
  <c r="AA348" i="13"/>
  <c r="W348" i="13"/>
  <c r="X348" i="13" s="1"/>
  <c r="AG347" i="13"/>
  <c r="AH347" i="13" s="1"/>
  <c r="AA347" i="13"/>
  <c r="Y347" i="13"/>
  <c r="W347" i="13"/>
  <c r="X347" i="13" s="1"/>
  <c r="AG346" i="13"/>
  <c r="AH346" i="13" s="1"/>
  <c r="AA346" i="13"/>
  <c r="W346" i="13"/>
  <c r="X346" i="13" s="1"/>
  <c r="AG345" i="13"/>
  <c r="AH345" i="13" s="1"/>
  <c r="AA345" i="13"/>
  <c r="W345" i="13"/>
  <c r="X345" i="13" s="1"/>
  <c r="AG344" i="13"/>
  <c r="AH344" i="13" s="1"/>
  <c r="AA344" i="13"/>
  <c r="W344" i="13"/>
  <c r="X344" i="13" s="1"/>
  <c r="AG343" i="13"/>
  <c r="AH343" i="13" s="1"/>
  <c r="AA343" i="13"/>
  <c r="W343" i="13"/>
  <c r="X343" i="13" s="1"/>
  <c r="AG342" i="13"/>
  <c r="AH342" i="13" s="1"/>
  <c r="AA342" i="13"/>
  <c r="W342" i="13"/>
  <c r="X342" i="13" s="1"/>
  <c r="AG341" i="13"/>
  <c r="AH341" i="13" s="1"/>
  <c r="AA341" i="13"/>
  <c r="Y341" i="13"/>
  <c r="W341" i="13"/>
  <c r="X341" i="13" s="1"/>
  <c r="AG340" i="13"/>
  <c r="AH340" i="13" s="1"/>
  <c r="AA340" i="13"/>
  <c r="W340" i="13"/>
  <c r="X340" i="13" s="1"/>
  <c r="AG339" i="13"/>
  <c r="AH339" i="13" s="1"/>
  <c r="AA339" i="13"/>
  <c r="Y339" i="13"/>
  <c r="W339" i="13"/>
  <c r="X339" i="13" s="1"/>
  <c r="AG338" i="13"/>
  <c r="AH338" i="13" s="1"/>
  <c r="AA338" i="13"/>
  <c r="W338" i="13"/>
  <c r="X338" i="13" s="1"/>
  <c r="AG337" i="13"/>
  <c r="AH337" i="13" s="1"/>
  <c r="AA337" i="13"/>
  <c r="W337" i="13"/>
  <c r="X337" i="13" s="1"/>
  <c r="AG336" i="13"/>
  <c r="AH336" i="13" s="1"/>
  <c r="AA336" i="13"/>
  <c r="W336" i="13"/>
  <c r="X336" i="13" s="1"/>
  <c r="AG335" i="13"/>
  <c r="AH335" i="13" s="1"/>
  <c r="AA335" i="13"/>
  <c r="Y335" i="13"/>
  <c r="W335" i="13"/>
  <c r="X335" i="13" s="1"/>
  <c r="AG334" i="13"/>
  <c r="AH334" i="13" s="1"/>
  <c r="AA334" i="13"/>
  <c r="W334" i="13"/>
  <c r="X334" i="13" s="1"/>
  <c r="AG333" i="13"/>
  <c r="AH333" i="13" s="1"/>
  <c r="AA333" i="13"/>
  <c r="W333" i="13"/>
  <c r="X333" i="13" s="1"/>
  <c r="AG332" i="13"/>
  <c r="AH332" i="13" s="1"/>
  <c r="AA332" i="13"/>
  <c r="W332" i="13"/>
  <c r="X332" i="13" s="1"/>
  <c r="AG331" i="13"/>
  <c r="AH331" i="13" s="1"/>
  <c r="AA331" i="13"/>
  <c r="W331" i="13"/>
  <c r="X331" i="13" s="1"/>
  <c r="AG330" i="13"/>
  <c r="AH330" i="13" s="1"/>
  <c r="AA330" i="13"/>
  <c r="W330" i="13"/>
  <c r="X330" i="13" s="1"/>
  <c r="AG329" i="13"/>
  <c r="AH329" i="13" s="1"/>
  <c r="AA329" i="13"/>
  <c r="W329" i="13"/>
  <c r="X329" i="13" s="1"/>
  <c r="AG328" i="13"/>
  <c r="AH328" i="13" s="1"/>
  <c r="AA328" i="13"/>
  <c r="W328" i="13"/>
  <c r="X328" i="13" s="1"/>
  <c r="AG327" i="13"/>
  <c r="AH327" i="13" s="1"/>
  <c r="AA327" i="13"/>
  <c r="Y327" i="13"/>
  <c r="W327" i="13"/>
  <c r="X327" i="13" s="1"/>
  <c r="AG326" i="13"/>
  <c r="AH326" i="13" s="1"/>
  <c r="AA326" i="13"/>
  <c r="W326" i="13"/>
  <c r="X326" i="13" s="1"/>
  <c r="AG325" i="13"/>
  <c r="AH325" i="13" s="1"/>
  <c r="AA325" i="13"/>
  <c r="W325" i="13"/>
  <c r="X325" i="13" s="1"/>
  <c r="AG324" i="13"/>
  <c r="AH324" i="13" s="1"/>
  <c r="AA324" i="13"/>
  <c r="W324" i="13"/>
  <c r="X324" i="13" s="1"/>
  <c r="AG323" i="13"/>
  <c r="AH323" i="13" s="1"/>
  <c r="AA323" i="13"/>
  <c r="W323" i="13"/>
  <c r="X323" i="13" s="1"/>
  <c r="AG322" i="13"/>
  <c r="AH322" i="13" s="1"/>
  <c r="AA322" i="13"/>
  <c r="Y322" i="13"/>
  <c r="W322" i="13"/>
  <c r="X322" i="13" s="1"/>
  <c r="AG321" i="13"/>
  <c r="AH321" i="13" s="1"/>
  <c r="AA321" i="13"/>
  <c r="W321" i="13"/>
  <c r="X321" i="13" s="1"/>
  <c r="AG320" i="13"/>
  <c r="AH320" i="13" s="1"/>
  <c r="AA320" i="13"/>
  <c r="W320" i="13"/>
  <c r="X320" i="13" s="1"/>
  <c r="AG319" i="13"/>
  <c r="AH319" i="13" s="1"/>
  <c r="AA319" i="13"/>
  <c r="Y319" i="13"/>
  <c r="W319" i="13"/>
  <c r="X319" i="13" s="1"/>
  <c r="AG318" i="13"/>
  <c r="AH318" i="13" s="1"/>
  <c r="AA318" i="13"/>
  <c r="W318" i="13"/>
  <c r="X318" i="13" s="1"/>
  <c r="AG317" i="13"/>
  <c r="AH317" i="13" s="1"/>
  <c r="AA317" i="13"/>
  <c r="W317" i="13"/>
  <c r="X317" i="13" s="1"/>
  <c r="AG316" i="13"/>
  <c r="AH316" i="13" s="1"/>
  <c r="AA316" i="13"/>
  <c r="Y316" i="13"/>
  <c r="W316" i="13"/>
  <c r="X316" i="13" s="1"/>
  <c r="AG315" i="13"/>
  <c r="AH315" i="13" s="1"/>
  <c r="AA315" i="13"/>
  <c r="W315" i="13"/>
  <c r="X315" i="13" s="1"/>
  <c r="AG314" i="13"/>
  <c r="AH314" i="13" s="1"/>
  <c r="AA314" i="13"/>
  <c r="W314" i="13"/>
  <c r="X314" i="13" s="1"/>
  <c r="AG313" i="13"/>
  <c r="AH313" i="13" s="1"/>
  <c r="AA313" i="13"/>
  <c r="W313" i="13"/>
  <c r="X313" i="13" s="1"/>
  <c r="AG312" i="13"/>
  <c r="AH312" i="13" s="1"/>
  <c r="AA312" i="13"/>
  <c r="Y312" i="13"/>
  <c r="W312" i="13"/>
  <c r="X312" i="13" s="1"/>
  <c r="AG311" i="13"/>
  <c r="AH311" i="13" s="1"/>
  <c r="AA311" i="13"/>
  <c r="W311" i="13"/>
  <c r="X311" i="13" s="1"/>
  <c r="AG310" i="13"/>
  <c r="AH310" i="13" s="1"/>
  <c r="AA310" i="13"/>
  <c r="W310" i="13"/>
  <c r="X310" i="13" s="1"/>
  <c r="AG309" i="13"/>
  <c r="AH309" i="13" s="1"/>
  <c r="AA309" i="13"/>
  <c r="W309" i="13"/>
  <c r="X309" i="13" s="1"/>
  <c r="AG308" i="13"/>
  <c r="AH308" i="13" s="1"/>
  <c r="AA308" i="13"/>
  <c r="Y308" i="13"/>
  <c r="W308" i="13"/>
  <c r="X308" i="13" s="1"/>
  <c r="AG307" i="13"/>
  <c r="AH307" i="13" s="1"/>
  <c r="AA307" i="13"/>
  <c r="W307" i="13"/>
  <c r="X307" i="13" s="1"/>
  <c r="AG306" i="13"/>
  <c r="AH306" i="13" s="1"/>
  <c r="AA306" i="13"/>
  <c r="W306" i="13"/>
  <c r="X306" i="13" s="1"/>
  <c r="AG305" i="13"/>
  <c r="AH305" i="13" s="1"/>
  <c r="AA305" i="13"/>
  <c r="W305" i="13"/>
  <c r="X305" i="13" s="1"/>
  <c r="AG304" i="13"/>
  <c r="AH304" i="13" s="1"/>
  <c r="AA304" i="13"/>
  <c r="W304" i="13"/>
  <c r="X304" i="13" s="1"/>
  <c r="AG303" i="13"/>
  <c r="AH303" i="13" s="1"/>
  <c r="AA303" i="13"/>
  <c r="W303" i="13"/>
  <c r="X303" i="13" s="1"/>
  <c r="AG302" i="13"/>
  <c r="AH302" i="13" s="1"/>
  <c r="AA302" i="13"/>
  <c r="W302" i="13"/>
  <c r="X302" i="13" s="1"/>
  <c r="AG301" i="13"/>
  <c r="AH301" i="13" s="1"/>
  <c r="AA301" i="13"/>
  <c r="W301" i="13"/>
  <c r="X301" i="13" s="1"/>
  <c r="AG300" i="13"/>
  <c r="AH300" i="13" s="1"/>
  <c r="AA300" i="13"/>
  <c r="W300" i="13"/>
  <c r="X300" i="13" s="1"/>
  <c r="AG299" i="13"/>
  <c r="AH299" i="13" s="1"/>
  <c r="AA299" i="13"/>
  <c r="W299" i="13"/>
  <c r="X299" i="13" s="1"/>
  <c r="AG298" i="13"/>
  <c r="AH298" i="13" s="1"/>
  <c r="AA298" i="13"/>
  <c r="Y298" i="13"/>
  <c r="W298" i="13"/>
  <c r="X298" i="13" s="1"/>
  <c r="AG297" i="13"/>
  <c r="AH297" i="13" s="1"/>
  <c r="AA297" i="13"/>
  <c r="W297" i="13"/>
  <c r="X297" i="13" s="1"/>
  <c r="AG296" i="13"/>
  <c r="AH296" i="13" s="1"/>
  <c r="AA296" i="13"/>
  <c r="W296" i="13"/>
  <c r="X296" i="13" s="1"/>
  <c r="AG295" i="13"/>
  <c r="AH295" i="13" s="1"/>
  <c r="AA295" i="13"/>
  <c r="W295" i="13"/>
  <c r="X295" i="13" s="1"/>
  <c r="AG294" i="13"/>
  <c r="AH294" i="13" s="1"/>
  <c r="AA294" i="13"/>
  <c r="W294" i="13"/>
  <c r="X294" i="13" s="1"/>
  <c r="AG293" i="13"/>
  <c r="AH293" i="13" s="1"/>
  <c r="AA293" i="13"/>
  <c r="W293" i="13"/>
  <c r="X293" i="13" s="1"/>
  <c r="AG292" i="13"/>
  <c r="AH292" i="13" s="1"/>
  <c r="AA292" i="13"/>
  <c r="W292" i="13"/>
  <c r="X292" i="13" s="1"/>
  <c r="AG291" i="13"/>
  <c r="AH291" i="13" s="1"/>
  <c r="AA291" i="13"/>
  <c r="W291" i="13"/>
  <c r="X291" i="13" s="1"/>
  <c r="AG290" i="13"/>
  <c r="AH290" i="13" s="1"/>
  <c r="AA290" i="13"/>
  <c r="W290" i="13"/>
  <c r="X290" i="13" s="1"/>
  <c r="AG289" i="13"/>
  <c r="AH289" i="13" s="1"/>
  <c r="AA289" i="13"/>
  <c r="W289" i="13"/>
  <c r="X289" i="13" s="1"/>
  <c r="AG288" i="13"/>
  <c r="AH288" i="13" s="1"/>
  <c r="AA288" i="13"/>
  <c r="W288" i="13"/>
  <c r="X288" i="13" s="1"/>
  <c r="AG287" i="13"/>
  <c r="AH287" i="13" s="1"/>
  <c r="AA287" i="13"/>
  <c r="W287" i="13"/>
  <c r="X287" i="13" s="1"/>
  <c r="AG286" i="13"/>
  <c r="AH286" i="13" s="1"/>
  <c r="AA286" i="13"/>
  <c r="W286" i="13"/>
  <c r="X286" i="13" s="1"/>
  <c r="AG285" i="13"/>
  <c r="AH285" i="13" s="1"/>
  <c r="AA285" i="13"/>
  <c r="Y285" i="13"/>
  <c r="W285" i="13"/>
  <c r="X285" i="13" s="1"/>
  <c r="AG284" i="13"/>
  <c r="AH284" i="13" s="1"/>
  <c r="AA284" i="13"/>
  <c r="W284" i="13"/>
  <c r="X284" i="13" s="1"/>
  <c r="AG283" i="13"/>
  <c r="AH283" i="13" s="1"/>
  <c r="AA283" i="13"/>
  <c r="W283" i="13"/>
  <c r="X283" i="13" s="1"/>
  <c r="AG282" i="13"/>
  <c r="AH282" i="13" s="1"/>
  <c r="AA282" i="13"/>
  <c r="W282" i="13"/>
  <c r="X282" i="13" s="1"/>
  <c r="AG281" i="13"/>
  <c r="AH281" i="13" s="1"/>
  <c r="AA281" i="13"/>
  <c r="W281" i="13"/>
  <c r="X281" i="13" s="1"/>
  <c r="AG280" i="13"/>
  <c r="AH280" i="13" s="1"/>
  <c r="AA280" i="13"/>
  <c r="W280" i="13"/>
  <c r="X280" i="13" s="1"/>
  <c r="AG279" i="13"/>
  <c r="AH279" i="13" s="1"/>
  <c r="AA279" i="13"/>
  <c r="Y279" i="13"/>
  <c r="W279" i="13"/>
  <c r="X279" i="13" s="1"/>
  <c r="AG278" i="13"/>
  <c r="AH278" i="13" s="1"/>
  <c r="AA278" i="13"/>
  <c r="W278" i="13"/>
  <c r="X278" i="13" s="1"/>
  <c r="AG277" i="13"/>
  <c r="AH277" i="13" s="1"/>
  <c r="AA277" i="13"/>
  <c r="W277" i="13"/>
  <c r="X277" i="13" s="1"/>
  <c r="AG276" i="13"/>
  <c r="AH276" i="13" s="1"/>
  <c r="AA276" i="13"/>
  <c r="W276" i="13"/>
  <c r="X276" i="13" s="1"/>
  <c r="AG275" i="13"/>
  <c r="AH275" i="13" s="1"/>
  <c r="AA275" i="13"/>
  <c r="Y275" i="13"/>
  <c r="W275" i="13"/>
  <c r="X275" i="13" s="1"/>
  <c r="AG274" i="13"/>
  <c r="AH274" i="13" s="1"/>
  <c r="AA274" i="13"/>
  <c r="W274" i="13"/>
  <c r="X274" i="13" s="1"/>
  <c r="AG273" i="13"/>
  <c r="AH273" i="13" s="1"/>
  <c r="AA273" i="13"/>
  <c r="W273" i="13"/>
  <c r="X273" i="13" s="1"/>
  <c r="AG272" i="13"/>
  <c r="AH272" i="13" s="1"/>
  <c r="AA272" i="13"/>
  <c r="W272" i="13"/>
  <c r="X272" i="13" s="1"/>
  <c r="AG271" i="13"/>
  <c r="AH271" i="13" s="1"/>
  <c r="AA271" i="13"/>
  <c r="Y271" i="13"/>
  <c r="W271" i="13"/>
  <c r="X271" i="13" s="1"/>
  <c r="AG270" i="13"/>
  <c r="AH270" i="13" s="1"/>
  <c r="AA270" i="13"/>
  <c r="W270" i="13"/>
  <c r="X270" i="13" s="1"/>
  <c r="AG269" i="13"/>
  <c r="AH269" i="13" s="1"/>
  <c r="AA269" i="13"/>
  <c r="W269" i="13"/>
  <c r="X269" i="13" s="1"/>
  <c r="AG268" i="13"/>
  <c r="AH268" i="13" s="1"/>
  <c r="AA268" i="13"/>
  <c r="W268" i="13"/>
  <c r="X268" i="13" s="1"/>
  <c r="AG267" i="13"/>
  <c r="AH267" i="13" s="1"/>
  <c r="AA267" i="13"/>
  <c r="W267" i="13"/>
  <c r="X267" i="13" s="1"/>
  <c r="AG266" i="13"/>
  <c r="AH266" i="13" s="1"/>
  <c r="AA266" i="13"/>
  <c r="W266" i="13"/>
  <c r="X266" i="13" s="1"/>
  <c r="AG265" i="13"/>
  <c r="AH265" i="13" s="1"/>
  <c r="AA265" i="13"/>
  <c r="W265" i="13"/>
  <c r="X265" i="13" s="1"/>
  <c r="AG264" i="13"/>
  <c r="AH264" i="13" s="1"/>
  <c r="AA264" i="13"/>
  <c r="W264" i="13"/>
  <c r="X264" i="13" s="1"/>
  <c r="AG263" i="13"/>
  <c r="AH263" i="13" s="1"/>
  <c r="AA263" i="13"/>
  <c r="W263" i="13"/>
  <c r="X263" i="13" s="1"/>
  <c r="AG262" i="13"/>
  <c r="AH262" i="13" s="1"/>
  <c r="AA262" i="13"/>
  <c r="Y262" i="13"/>
  <c r="W262" i="13"/>
  <c r="X262" i="13" s="1"/>
  <c r="AG261" i="13"/>
  <c r="AH261" i="13" s="1"/>
  <c r="AA261" i="13"/>
  <c r="Y261" i="13"/>
  <c r="W261" i="13"/>
  <c r="X261" i="13" s="1"/>
  <c r="AG260" i="13"/>
  <c r="AH260" i="13" s="1"/>
  <c r="AA260" i="13"/>
  <c r="W260" i="13"/>
  <c r="X260" i="13" s="1"/>
  <c r="AG259" i="13"/>
  <c r="AH259" i="13" s="1"/>
  <c r="AA259" i="13"/>
  <c r="X259" i="13"/>
  <c r="W259" i="13"/>
  <c r="AG258" i="13"/>
  <c r="AH258" i="13" s="1"/>
  <c r="AA258" i="13"/>
  <c r="W258" i="13"/>
  <c r="X258" i="13" s="1"/>
  <c r="AG257" i="13"/>
  <c r="AH257" i="13" s="1"/>
  <c r="AA257" i="13"/>
  <c r="W257" i="13"/>
  <c r="X257" i="13" s="1"/>
  <c r="AG256" i="13"/>
  <c r="AH256" i="13" s="1"/>
  <c r="AA256" i="13"/>
  <c r="W256" i="13"/>
  <c r="X256" i="13" s="1"/>
  <c r="AG255" i="13"/>
  <c r="AH255" i="13" s="1"/>
  <c r="AA255" i="13"/>
  <c r="W255" i="13"/>
  <c r="X255" i="13" s="1"/>
  <c r="AG254" i="13"/>
  <c r="AH254" i="13" s="1"/>
  <c r="AA254" i="13"/>
  <c r="Y254" i="13"/>
  <c r="W254" i="13"/>
  <c r="X254" i="13" s="1"/>
  <c r="AG253" i="13"/>
  <c r="AH253" i="13" s="1"/>
  <c r="AA253" i="13"/>
  <c r="W253" i="13"/>
  <c r="X253" i="13" s="1"/>
  <c r="AG252" i="13"/>
  <c r="AH252" i="13" s="1"/>
  <c r="AA252" i="13"/>
  <c r="W252" i="13"/>
  <c r="X252" i="13" s="1"/>
  <c r="AG251" i="13"/>
  <c r="AH251" i="13" s="1"/>
  <c r="AA251" i="13"/>
  <c r="W251" i="13"/>
  <c r="X251" i="13" s="1"/>
  <c r="AG250" i="13"/>
  <c r="AH250" i="13" s="1"/>
  <c r="AA250" i="13"/>
  <c r="W250" i="13"/>
  <c r="X250" i="13" s="1"/>
  <c r="AG249" i="13"/>
  <c r="AH249" i="13" s="1"/>
  <c r="AA249" i="13"/>
  <c r="Y249" i="13"/>
  <c r="W249" i="13"/>
  <c r="X249" i="13" s="1"/>
  <c r="AG248" i="13"/>
  <c r="AH248" i="13" s="1"/>
  <c r="AA248" i="13"/>
  <c r="W248" i="13"/>
  <c r="X248" i="13" s="1"/>
  <c r="AG247" i="13"/>
  <c r="AH247" i="13" s="1"/>
  <c r="AA247" i="13"/>
  <c r="W247" i="13"/>
  <c r="X247" i="13" s="1"/>
  <c r="AG246" i="13"/>
  <c r="AH246" i="13" s="1"/>
  <c r="AA246" i="13"/>
  <c r="W246" i="13"/>
  <c r="X246" i="13" s="1"/>
  <c r="AG245" i="13"/>
  <c r="AH245" i="13" s="1"/>
  <c r="AA245" i="13"/>
  <c r="W245" i="13"/>
  <c r="X245" i="13" s="1"/>
  <c r="AG244" i="13"/>
  <c r="AH244" i="13" s="1"/>
  <c r="AA244" i="13"/>
  <c r="W244" i="13"/>
  <c r="X244" i="13" s="1"/>
  <c r="AG243" i="13"/>
  <c r="AH243" i="13" s="1"/>
  <c r="AA243" i="13"/>
  <c r="W243" i="13"/>
  <c r="X243" i="13" s="1"/>
  <c r="AG242" i="13"/>
  <c r="AH242" i="13" s="1"/>
  <c r="AA242" i="13"/>
  <c r="W242" i="13"/>
  <c r="X242" i="13" s="1"/>
  <c r="AG241" i="13"/>
  <c r="AH241" i="13" s="1"/>
  <c r="AA241" i="13"/>
  <c r="W241" i="13"/>
  <c r="X241" i="13" s="1"/>
  <c r="AG240" i="13"/>
  <c r="AH240" i="13" s="1"/>
  <c r="AA240" i="13"/>
  <c r="W240" i="13"/>
  <c r="X240" i="13" s="1"/>
  <c r="AG239" i="13"/>
  <c r="AH239" i="13" s="1"/>
  <c r="AA239" i="13"/>
  <c r="W239" i="13"/>
  <c r="X239" i="13" s="1"/>
  <c r="AG238" i="13"/>
  <c r="AH238" i="13" s="1"/>
  <c r="AA238" i="13"/>
  <c r="W238" i="13"/>
  <c r="X238" i="13" s="1"/>
  <c r="AG237" i="13"/>
  <c r="AH237" i="13" s="1"/>
  <c r="AA237" i="13"/>
  <c r="W237" i="13"/>
  <c r="X237" i="13" s="1"/>
  <c r="AG236" i="13"/>
  <c r="AH236" i="13" s="1"/>
  <c r="AA236" i="13"/>
  <c r="W236" i="13"/>
  <c r="X236" i="13" s="1"/>
  <c r="AG235" i="13"/>
  <c r="AH235" i="13" s="1"/>
  <c r="AA235" i="13"/>
  <c r="W235" i="13"/>
  <c r="X235" i="13" s="1"/>
  <c r="AG234" i="13"/>
  <c r="AH234" i="13" s="1"/>
  <c r="AA234" i="13"/>
  <c r="W234" i="13"/>
  <c r="X234" i="13" s="1"/>
  <c r="AG233" i="13"/>
  <c r="AH233" i="13" s="1"/>
  <c r="AA233" i="13"/>
  <c r="W233" i="13"/>
  <c r="X233" i="13" s="1"/>
  <c r="AG232" i="13"/>
  <c r="AH232" i="13" s="1"/>
  <c r="AA232" i="13"/>
  <c r="W232" i="13"/>
  <c r="X232" i="13" s="1"/>
  <c r="AG231" i="13"/>
  <c r="AH231" i="13" s="1"/>
  <c r="AA231" i="13"/>
  <c r="W231" i="13"/>
  <c r="X231" i="13" s="1"/>
  <c r="AG230" i="13"/>
  <c r="AH230" i="13" s="1"/>
  <c r="AA230" i="13"/>
  <c r="Y230" i="13"/>
  <c r="W230" i="13"/>
  <c r="X230" i="13" s="1"/>
  <c r="AG229" i="13"/>
  <c r="AH229" i="13" s="1"/>
  <c r="AA229" i="13"/>
  <c r="W229" i="13"/>
  <c r="X229" i="13" s="1"/>
  <c r="AG228" i="13"/>
  <c r="AH228" i="13" s="1"/>
  <c r="AA228" i="13"/>
  <c r="W228" i="13"/>
  <c r="X228" i="13" s="1"/>
  <c r="AG227" i="13"/>
  <c r="AH227" i="13" s="1"/>
  <c r="AA227" i="13"/>
  <c r="W227" i="13"/>
  <c r="X227" i="13" s="1"/>
  <c r="AG226" i="13"/>
  <c r="AH226" i="13" s="1"/>
  <c r="AA226" i="13"/>
  <c r="Y226" i="13"/>
  <c r="W226" i="13"/>
  <c r="X226" i="13" s="1"/>
  <c r="W225" i="13"/>
  <c r="AG224" i="13"/>
  <c r="AH224" i="13" s="1"/>
  <c r="AA224" i="13"/>
  <c r="Y224" i="13"/>
  <c r="W224" i="13"/>
  <c r="X224" i="13" s="1"/>
  <c r="AG223" i="13"/>
  <c r="AH223" i="13" s="1"/>
  <c r="AA223" i="13"/>
  <c r="Y223" i="13"/>
  <c r="W223" i="13"/>
  <c r="X223" i="13" s="1"/>
  <c r="AG222" i="13"/>
  <c r="AH222" i="13" s="1"/>
  <c r="AA222" i="13"/>
  <c r="Y222" i="13"/>
  <c r="W222" i="13"/>
  <c r="X222" i="13" s="1"/>
  <c r="AG221" i="13"/>
  <c r="AH221" i="13" s="1"/>
  <c r="AA221" i="13"/>
  <c r="Y221" i="13"/>
  <c r="W221" i="13"/>
  <c r="X221" i="13" s="1"/>
  <c r="AG220" i="13"/>
  <c r="AH220" i="13" s="1"/>
  <c r="AA220" i="13"/>
  <c r="Y220" i="13"/>
  <c r="W220" i="13"/>
  <c r="X220" i="13" s="1"/>
  <c r="AG219" i="13"/>
  <c r="AH219" i="13" s="1"/>
  <c r="AA219" i="13"/>
  <c r="Y219" i="13"/>
  <c r="W219" i="13"/>
  <c r="X219" i="13" s="1"/>
  <c r="AG218" i="13"/>
  <c r="AH218" i="13" s="1"/>
  <c r="AA218" i="13"/>
  <c r="Y218" i="13"/>
  <c r="W218" i="13"/>
  <c r="X218" i="13" s="1"/>
  <c r="AG217" i="13"/>
  <c r="AH217" i="13" s="1"/>
  <c r="AA217" i="13"/>
  <c r="Y217" i="13"/>
  <c r="W217" i="13"/>
  <c r="X217" i="13" s="1"/>
  <c r="AG216" i="13"/>
  <c r="AH216" i="13" s="1"/>
  <c r="AA216" i="13"/>
  <c r="Y216" i="13"/>
  <c r="W216" i="13"/>
  <c r="X216" i="13" s="1"/>
  <c r="AG215" i="13"/>
  <c r="AH215" i="13" s="1"/>
  <c r="AA215" i="13"/>
  <c r="Y215" i="13"/>
  <c r="W215" i="13"/>
  <c r="X215" i="13" s="1"/>
  <c r="AG214" i="13"/>
  <c r="AH214" i="13" s="1"/>
  <c r="AA214" i="13"/>
  <c r="Y214" i="13"/>
  <c r="W214" i="13"/>
  <c r="X214" i="13" s="1"/>
  <c r="AG213" i="13"/>
  <c r="AH213" i="13" s="1"/>
  <c r="AA213" i="13"/>
  <c r="Y213" i="13"/>
  <c r="W213" i="13"/>
  <c r="X213" i="13" s="1"/>
  <c r="AG212" i="13"/>
  <c r="AH212" i="13" s="1"/>
  <c r="AA212" i="13"/>
  <c r="Y212" i="13"/>
  <c r="W212" i="13"/>
  <c r="X212" i="13" s="1"/>
  <c r="AG211" i="13"/>
  <c r="AH211" i="13" s="1"/>
  <c r="AA211" i="13"/>
  <c r="W211" i="13"/>
  <c r="X211" i="13" s="1"/>
  <c r="AG210" i="13"/>
  <c r="AH210" i="13" s="1"/>
  <c r="AA210" i="13"/>
  <c r="W210" i="13"/>
  <c r="X210" i="13" s="1"/>
  <c r="AG209" i="13"/>
  <c r="AH209" i="13" s="1"/>
  <c r="AA209" i="13"/>
  <c r="W209" i="13"/>
  <c r="X209" i="13" s="1"/>
  <c r="AG208" i="13"/>
  <c r="AH208" i="13" s="1"/>
  <c r="AA208" i="13"/>
  <c r="W208" i="13"/>
  <c r="X208" i="13" s="1"/>
  <c r="AG207" i="13"/>
  <c r="AH207" i="13" s="1"/>
  <c r="AA207" i="13"/>
  <c r="W207" i="13"/>
  <c r="X207" i="13" s="1"/>
  <c r="AG206" i="13"/>
  <c r="AH206" i="13" s="1"/>
  <c r="AA206" i="13"/>
  <c r="W206" i="13"/>
  <c r="X206" i="13" s="1"/>
  <c r="AG205" i="13"/>
  <c r="AH205" i="13" s="1"/>
  <c r="AA205" i="13"/>
  <c r="Y205" i="13"/>
  <c r="W205" i="13"/>
  <c r="X205" i="13" s="1"/>
  <c r="AG204" i="13"/>
  <c r="AH204" i="13" s="1"/>
  <c r="AA204" i="13"/>
  <c r="W204" i="13"/>
  <c r="X204" i="13" s="1"/>
  <c r="AG203" i="13"/>
  <c r="AH203" i="13" s="1"/>
  <c r="AA203" i="13"/>
  <c r="W203" i="13"/>
  <c r="X203" i="13" s="1"/>
  <c r="AG202" i="13"/>
  <c r="AH202" i="13" s="1"/>
  <c r="AA202" i="13"/>
  <c r="W202" i="13"/>
  <c r="X202" i="13" s="1"/>
  <c r="AG201" i="13"/>
  <c r="AH201" i="13" s="1"/>
  <c r="AA201" i="13"/>
  <c r="W201" i="13"/>
  <c r="X201" i="13" s="1"/>
  <c r="AG200" i="13"/>
  <c r="AH200" i="13" s="1"/>
  <c r="AA200" i="13"/>
  <c r="W200" i="13"/>
  <c r="X200" i="13" s="1"/>
  <c r="AG199" i="13"/>
  <c r="AH199" i="13" s="1"/>
  <c r="AA199" i="13"/>
  <c r="W199" i="13"/>
  <c r="X199" i="13" s="1"/>
  <c r="AG198" i="13"/>
  <c r="AH198" i="13" s="1"/>
  <c r="AA198" i="13"/>
  <c r="W198" i="13"/>
  <c r="X198" i="13" s="1"/>
  <c r="AG197" i="13"/>
  <c r="AH197" i="13" s="1"/>
  <c r="AA197" i="13"/>
  <c r="W197" i="13"/>
  <c r="X197" i="13" s="1"/>
  <c r="AG196" i="13"/>
  <c r="AH196" i="13" s="1"/>
  <c r="AA196" i="13"/>
  <c r="W196" i="13"/>
  <c r="X196" i="13" s="1"/>
  <c r="AG195" i="13"/>
  <c r="AH195" i="13" s="1"/>
  <c r="AA195" i="13"/>
  <c r="W195" i="13"/>
  <c r="X195" i="13" s="1"/>
  <c r="AG194" i="13"/>
  <c r="AH194" i="13" s="1"/>
  <c r="AA194" i="13"/>
  <c r="W194" i="13"/>
  <c r="X194" i="13" s="1"/>
  <c r="AG193" i="13"/>
  <c r="AH193" i="13" s="1"/>
  <c r="AA193" i="13"/>
  <c r="W193" i="13"/>
  <c r="X193" i="13" s="1"/>
  <c r="AG192" i="13"/>
  <c r="AH192" i="13" s="1"/>
  <c r="AA192" i="13"/>
  <c r="W192" i="13"/>
  <c r="X192" i="13" s="1"/>
  <c r="AG191" i="13"/>
  <c r="AH191" i="13" s="1"/>
  <c r="AA191" i="13"/>
  <c r="W191" i="13"/>
  <c r="X191" i="13" s="1"/>
  <c r="AG190" i="13"/>
  <c r="AH190" i="13" s="1"/>
  <c r="AA190" i="13"/>
  <c r="W190" i="13"/>
  <c r="X190" i="13" s="1"/>
  <c r="AG189" i="13"/>
  <c r="AH189" i="13" s="1"/>
  <c r="AA189" i="13"/>
  <c r="Y189" i="13"/>
  <c r="W189" i="13"/>
  <c r="X189" i="13" s="1"/>
  <c r="AG188" i="13"/>
  <c r="AH188" i="13" s="1"/>
  <c r="AA188" i="13"/>
  <c r="W188" i="13"/>
  <c r="X188" i="13" s="1"/>
  <c r="AG187" i="13"/>
  <c r="AH187" i="13" s="1"/>
  <c r="AA187" i="13"/>
  <c r="W187" i="13"/>
  <c r="X187" i="13" s="1"/>
  <c r="AG186" i="13"/>
  <c r="AH186" i="13" s="1"/>
  <c r="AA186" i="13"/>
  <c r="W186" i="13"/>
  <c r="X186" i="13" s="1"/>
  <c r="AG185" i="13"/>
  <c r="AH185" i="13" s="1"/>
  <c r="AA185" i="13"/>
  <c r="W185" i="13"/>
  <c r="X185" i="13" s="1"/>
  <c r="AG184" i="13"/>
  <c r="AH184" i="13" s="1"/>
  <c r="AA184" i="13"/>
  <c r="W184" i="13"/>
  <c r="X184" i="13" s="1"/>
  <c r="AG183" i="13"/>
  <c r="AH183" i="13" s="1"/>
  <c r="AA183" i="13"/>
  <c r="W183" i="13"/>
  <c r="X183" i="13" s="1"/>
  <c r="AG182" i="13"/>
  <c r="AH182" i="13" s="1"/>
  <c r="AA182" i="13"/>
  <c r="W182" i="13"/>
  <c r="X182" i="13" s="1"/>
  <c r="AG181" i="13"/>
  <c r="AH181" i="13" s="1"/>
  <c r="AA181" i="13"/>
  <c r="Y181" i="13"/>
  <c r="W181" i="13"/>
  <c r="X181" i="13" s="1"/>
  <c r="AG180" i="13"/>
  <c r="AH180" i="13" s="1"/>
  <c r="AA180" i="13"/>
  <c r="W180" i="13"/>
  <c r="X180" i="13" s="1"/>
  <c r="AG179" i="13"/>
  <c r="AH179" i="13" s="1"/>
  <c r="AA179" i="13"/>
  <c r="W179" i="13"/>
  <c r="X179" i="13" s="1"/>
  <c r="AG178" i="13"/>
  <c r="AH178" i="13" s="1"/>
  <c r="AA178" i="13"/>
  <c r="W178" i="13"/>
  <c r="X178" i="13" s="1"/>
  <c r="AG177" i="13"/>
  <c r="AH177" i="13" s="1"/>
  <c r="AA177" i="13"/>
  <c r="W177" i="13"/>
  <c r="X177" i="13" s="1"/>
  <c r="AG176" i="13"/>
  <c r="AH176" i="13" s="1"/>
  <c r="AA176" i="13"/>
  <c r="W176" i="13"/>
  <c r="X176" i="13" s="1"/>
  <c r="AG175" i="13"/>
  <c r="AH175" i="13" s="1"/>
  <c r="AA175" i="13"/>
  <c r="W175" i="13"/>
  <c r="X175" i="13" s="1"/>
  <c r="AG174" i="13"/>
  <c r="AH174" i="13" s="1"/>
  <c r="AA174" i="13"/>
  <c r="W174" i="13"/>
  <c r="X174" i="13" s="1"/>
  <c r="AG173" i="13"/>
  <c r="AH173" i="13" s="1"/>
  <c r="AA173" i="13"/>
  <c r="W173" i="13"/>
  <c r="X173" i="13" s="1"/>
  <c r="AG172" i="13"/>
  <c r="AH172" i="13" s="1"/>
  <c r="AA172" i="13"/>
  <c r="W172" i="13"/>
  <c r="X172" i="13" s="1"/>
  <c r="AG171" i="13"/>
  <c r="AH171" i="13" s="1"/>
  <c r="AA171" i="13"/>
  <c r="W171" i="13"/>
  <c r="X171" i="13" s="1"/>
  <c r="AG170" i="13"/>
  <c r="AH170" i="13" s="1"/>
  <c r="AA170" i="13"/>
  <c r="W170" i="13"/>
  <c r="X170" i="13" s="1"/>
  <c r="AG169" i="13"/>
  <c r="AH169" i="13" s="1"/>
  <c r="AA169" i="13"/>
  <c r="W169" i="13"/>
  <c r="X169" i="13" s="1"/>
  <c r="AG168" i="13"/>
  <c r="AH168" i="13" s="1"/>
  <c r="AA168" i="13"/>
  <c r="W168" i="13"/>
  <c r="X168" i="13" s="1"/>
  <c r="AG167" i="13"/>
  <c r="AH167" i="13" s="1"/>
  <c r="AA167" i="13"/>
  <c r="W167" i="13"/>
  <c r="X167" i="13" s="1"/>
  <c r="AG166" i="13"/>
  <c r="AH166" i="13" s="1"/>
  <c r="AA166" i="13"/>
  <c r="W166" i="13"/>
  <c r="X166" i="13" s="1"/>
  <c r="AG165" i="13"/>
  <c r="AH165" i="13" s="1"/>
  <c r="AA165" i="13"/>
  <c r="W165" i="13"/>
  <c r="X165" i="13" s="1"/>
  <c r="AG164" i="13"/>
  <c r="AH164" i="13" s="1"/>
  <c r="AA164" i="13"/>
  <c r="W164" i="13"/>
  <c r="X164" i="13" s="1"/>
  <c r="AG163" i="13"/>
  <c r="AH163" i="13" s="1"/>
  <c r="AA163" i="13"/>
  <c r="W163" i="13"/>
  <c r="X163" i="13" s="1"/>
  <c r="AG162" i="13"/>
  <c r="AH162" i="13" s="1"/>
  <c r="AA162" i="13"/>
  <c r="W162" i="13"/>
  <c r="X162" i="13" s="1"/>
  <c r="AG161" i="13"/>
  <c r="AH161" i="13" s="1"/>
  <c r="AA161" i="13"/>
  <c r="W161" i="13"/>
  <c r="X161" i="13" s="1"/>
  <c r="AG160" i="13"/>
  <c r="AH160" i="13" s="1"/>
  <c r="AA160" i="13"/>
  <c r="W160" i="13"/>
  <c r="X160" i="13" s="1"/>
  <c r="AG159" i="13"/>
  <c r="AH159" i="13" s="1"/>
  <c r="AA159" i="13"/>
  <c r="W159" i="13"/>
  <c r="X159" i="13" s="1"/>
  <c r="AG158" i="13"/>
  <c r="AH158" i="13" s="1"/>
  <c r="AA158" i="13"/>
  <c r="W158" i="13"/>
  <c r="X158" i="13" s="1"/>
  <c r="AG157" i="13"/>
  <c r="AH157" i="13" s="1"/>
  <c r="AA157" i="13"/>
  <c r="W157" i="13"/>
  <c r="X157" i="13" s="1"/>
  <c r="AG156" i="13"/>
  <c r="AH156" i="13" s="1"/>
  <c r="AA156" i="13"/>
  <c r="W156" i="13"/>
  <c r="X156" i="13" s="1"/>
  <c r="AG155" i="13"/>
  <c r="AH155" i="13" s="1"/>
  <c r="AA155" i="13"/>
  <c r="W155" i="13"/>
  <c r="X155" i="13" s="1"/>
  <c r="AG154" i="13"/>
  <c r="AH154" i="13" s="1"/>
  <c r="AA154" i="13"/>
  <c r="W154" i="13"/>
  <c r="X154" i="13" s="1"/>
  <c r="AG153" i="13"/>
  <c r="AH153" i="13" s="1"/>
  <c r="AA153" i="13"/>
  <c r="W153" i="13"/>
  <c r="X153" i="13" s="1"/>
  <c r="AH152" i="13"/>
  <c r="AG152" i="13"/>
  <c r="AA152" i="13"/>
  <c r="Y152" i="13"/>
  <c r="W152" i="13"/>
  <c r="X152" i="13" s="1"/>
  <c r="AG151" i="13"/>
  <c r="AH151" i="13" s="1"/>
  <c r="AA151" i="13"/>
  <c r="Y151" i="13"/>
  <c r="W151" i="13"/>
  <c r="X151" i="13" s="1"/>
  <c r="AG150" i="13"/>
  <c r="AH150" i="13" s="1"/>
  <c r="AA150" i="13"/>
  <c r="W150" i="13"/>
  <c r="X150" i="13" s="1"/>
  <c r="AG149" i="13"/>
  <c r="AH149" i="13" s="1"/>
  <c r="AA149" i="13"/>
  <c r="W149" i="13"/>
  <c r="X149" i="13" s="1"/>
  <c r="AG148" i="13"/>
  <c r="AH148" i="13" s="1"/>
  <c r="AA148" i="13"/>
  <c r="Y148" i="13"/>
  <c r="W148" i="13"/>
  <c r="X148" i="13" s="1"/>
  <c r="AG147" i="13"/>
  <c r="AH147" i="13" s="1"/>
  <c r="AA147" i="13"/>
  <c r="W147" i="13"/>
  <c r="X147" i="13" s="1"/>
  <c r="AG146" i="13"/>
  <c r="AH146" i="13" s="1"/>
  <c r="AA146" i="13"/>
  <c r="W146" i="13"/>
  <c r="X146" i="13" s="1"/>
  <c r="AG145" i="13"/>
  <c r="AH145" i="13" s="1"/>
  <c r="AA145" i="13"/>
  <c r="W145" i="13"/>
  <c r="X145" i="13" s="1"/>
  <c r="AG144" i="13"/>
  <c r="AH144" i="13" s="1"/>
  <c r="AA144" i="13"/>
  <c r="W144" i="13"/>
  <c r="X144" i="13" s="1"/>
  <c r="AG143" i="13"/>
  <c r="AH143" i="13" s="1"/>
  <c r="AA143" i="13"/>
  <c r="W143" i="13"/>
  <c r="X143" i="13" s="1"/>
  <c r="AG142" i="13"/>
  <c r="AH142" i="13" s="1"/>
  <c r="AA142" i="13"/>
  <c r="W142" i="13"/>
  <c r="X142" i="13" s="1"/>
  <c r="AG141" i="13"/>
  <c r="AH141" i="13" s="1"/>
  <c r="AA141" i="13"/>
  <c r="W141" i="13"/>
  <c r="X141" i="13" s="1"/>
  <c r="AG140" i="13"/>
  <c r="AH140" i="13" s="1"/>
  <c r="AA140" i="13"/>
  <c r="W140" i="13"/>
  <c r="X140" i="13" s="1"/>
  <c r="AG139" i="13"/>
  <c r="AH139" i="13" s="1"/>
  <c r="AA139" i="13"/>
  <c r="W139" i="13"/>
  <c r="X139" i="13" s="1"/>
  <c r="AG138" i="13"/>
  <c r="AH138" i="13" s="1"/>
  <c r="AA138" i="13"/>
  <c r="Y138" i="13"/>
  <c r="X138" i="13"/>
  <c r="W138" i="13"/>
  <c r="AG137" i="13"/>
  <c r="AH137" i="13" s="1"/>
  <c r="AA137" i="13"/>
  <c r="W137" i="13"/>
  <c r="X137" i="13" s="1"/>
  <c r="AG136" i="13"/>
  <c r="AH136" i="13" s="1"/>
  <c r="AA136" i="13"/>
  <c r="W136" i="13"/>
  <c r="X136" i="13" s="1"/>
  <c r="AG135" i="13"/>
  <c r="AH135" i="13" s="1"/>
  <c r="AA135" i="13"/>
  <c r="W135" i="13"/>
  <c r="X135" i="13" s="1"/>
  <c r="AG134" i="13"/>
  <c r="AH134" i="13" s="1"/>
  <c r="AA134" i="13"/>
  <c r="W134" i="13"/>
  <c r="X134" i="13" s="1"/>
  <c r="AG133" i="13"/>
  <c r="AH133" i="13" s="1"/>
  <c r="AA133" i="13"/>
  <c r="W133" i="13"/>
  <c r="X133" i="13" s="1"/>
  <c r="AG132" i="13"/>
  <c r="AH132" i="13" s="1"/>
  <c r="AA132" i="13"/>
  <c r="W132" i="13"/>
  <c r="X132" i="13" s="1"/>
  <c r="AG131" i="13"/>
  <c r="AH131" i="13" s="1"/>
  <c r="AA131" i="13"/>
  <c r="W131" i="13"/>
  <c r="X131" i="13" s="1"/>
  <c r="AG130" i="13"/>
  <c r="AH130" i="13" s="1"/>
  <c r="AA130" i="13"/>
  <c r="Y130" i="13"/>
  <c r="W130" i="13"/>
  <c r="X130" i="13" s="1"/>
  <c r="AG129" i="13"/>
  <c r="AH129" i="13" s="1"/>
  <c r="AA129" i="13"/>
  <c r="W129" i="13"/>
  <c r="X129" i="13" s="1"/>
  <c r="AG128" i="13"/>
  <c r="AH128" i="13" s="1"/>
  <c r="AA128" i="13"/>
  <c r="W128" i="13"/>
  <c r="X128" i="13" s="1"/>
  <c r="AG127" i="13"/>
  <c r="AH127" i="13" s="1"/>
  <c r="AA127" i="13"/>
  <c r="W127" i="13"/>
  <c r="X127" i="13" s="1"/>
  <c r="AG126" i="13"/>
  <c r="AH126" i="13" s="1"/>
  <c r="AA126" i="13"/>
  <c r="W126" i="13"/>
  <c r="X126" i="13" s="1"/>
  <c r="AG125" i="13"/>
  <c r="AH125" i="13" s="1"/>
  <c r="AA125" i="13"/>
  <c r="W125" i="13"/>
  <c r="X125" i="13" s="1"/>
  <c r="AG124" i="13"/>
  <c r="AH124" i="13" s="1"/>
  <c r="AA124" i="13"/>
  <c r="W124" i="13"/>
  <c r="X124" i="13" s="1"/>
  <c r="AG123" i="13"/>
  <c r="AH123" i="13" s="1"/>
  <c r="AA123" i="13"/>
  <c r="Y123" i="13"/>
  <c r="W123" i="13"/>
  <c r="X123" i="13" s="1"/>
  <c r="AG122" i="13"/>
  <c r="AH122" i="13" s="1"/>
  <c r="AA122" i="13"/>
  <c r="Y122" i="13"/>
  <c r="W122" i="13"/>
  <c r="X122" i="13" s="1"/>
  <c r="AG121" i="13"/>
  <c r="AH121" i="13" s="1"/>
  <c r="AA121" i="13"/>
  <c r="W121" i="13"/>
  <c r="X121" i="13" s="1"/>
  <c r="AG120" i="13"/>
  <c r="AH120" i="13" s="1"/>
  <c r="AA120" i="13"/>
  <c r="W120" i="13"/>
  <c r="X120" i="13" s="1"/>
  <c r="AG119" i="13"/>
  <c r="AH119" i="13" s="1"/>
  <c r="AA119" i="13"/>
  <c r="W119" i="13"/>
  <c r="X119" i="13" s="1"/>
  <c r="AG118" i="13"/>
  <c r="AH118" i="13" s="1"/>
  <c r="AA118" i="13"/>
  <c r="W118" i="13"/>
  <c r="X118" i="13" s="1"/>
  <c r="AG117" i="13"/>
  <c r="AH117" i="13" s="1"/>
  <c r="AA117" i="13"/>
  <c r="W117" i="13"/>
  <c r="X117" i="13" s="1"/>
  <c r="AG116" i="13"/>
  <c r="AH116" i="13" s="1"/>
  <c r="AA116" i="13"/>
  <c r="W116" i="13"/>
  <c r="X116" i="13" s="1"/>
  <c r="AG115" i="13"/>
  <c r="AH115" i="13" s="1"/>
  <c r="AA115" i="13"/>
  <c r="W115" i="13"/>
  <c r="X115" i="13" s="1"/>
  <c r="AG114" i="13"/>
  <c r="AH114" i="13" s="1"/>
  <c r="AA114" i="13"/>
  <c r="W114" i="13"/>
  <c r="X114" i="13" s="1"/>
  <c r="AG113" i="13"/>
  <c r="AH113" i="13" s="1"/>
  <c r="AA113" i="13"/>
  <c r="W113" i="13"/>
  <c r="X113" i="13" s="1"/>
  <c r="AG112" i="13"/>
  <c r="AH112" i="13" s="1"/>
  <c r="AA112" i="13"/>
  <c r="W112" i="13"/>
  <c r="X112" i="13" s="1"/>
  <c r="AG111" i="13"/>
  <c r="AH111" i="13" s="1"/>
  <c r="AA111" i="13"/>
  <c r="W111" i="13"/>
  <c r="X111" i="13" s="1"/>
  <c r="AH110" i="13"/>
  <c r="AG110" i="13"/>
  <c r="AA110" i="13"/>
  <c r="W110" i="13"/>
  <c r="X110" i="13" s="1"/>
  <c r="AG109" i="13"/>
  <c r="AH109" i="13" s="1"/>
  <c r="AA109" i="13"/>
  <c r="W109" i="13"/>
  <c r="X109" i="13" s="1"/>
  <c r="AG108" i="13"/>
  <c r="AH108" i="13" s="1"/>
  <c r="AA108" i="13"/>
  <c r="W108" i="13"/>
  <c r="X108" i="13" s="1"/>
  <c r="AG107" i="13"/>
  <c r="AH107" i="13" s="1"/>
  <c r="AA107" i="13"/>
  <c r="W107" i="13"/>
  <c r="X107" i="13" s="1"/>
  <c r="AG106" i="13"/>
  <c r="AH106" i="13" s="1"/>
  <c r="AA106" i="13"/>
  <c r="W106" i="13"/>
  <c r="X106" i="13" s="1"/>
  <c r="AG105" i="13"/>
  <c r="AH105" i="13" s="1"/>
  <c r="AA105" i="13"/>
  <c r="W105" i="13"/>
  <c r="X105" i="13" s="1"/>
  <c r="AG104" i="13"/>
  <c r="AH104" i="13" s="1"/>
  <c r="AA104" i="13"/>
  <c r="W104" i="13"/>
  <c r="X104" i="13" s="1"/>
  <c r="AG103" i="13"/>
  <c r="AH103" i="13" s="1"/>
  <c r="AA103" i="13"/>
  <c r="W103" i="13"/>
  <c r="X103" i="13" s="1"/>
  <c r="AG102" i="13"/>
  <c r="AH102" i="13" s="1"/>
  <c r="AA102" i="13"/>
  <c r="W102" i="13"/>
  <c r="X102" i="13" s="1"/>
  <c r="AG101" i="13"/>
  <c r="AH101" i="13" s="1"/>
  <c r="AA101" i="13"/>
  <c r="W101" i="13"/>
  <c r="X101" i="13" s="1"/>
  <c r="AG100" i="13"/>
  <c r="AH100" i="13" s="1"/>
  <c r="AA100" i="13"/>
  <c r="W100" i="13"/>
  <c r="X100" i="13" s="1"/>
  <c r="AG99" i="13"/>
  <c r="AH99" i="13" s="1"/>
  <c r="AA99" i="13"/>
  <c r="W99" i="13"/>
  <c r="X99" i="13" s="1"/>
  <c r="AG98" i="13"/>
  <c r="AH98" i="13" s="1"/>
  <c r="AA98" i="13"/>
  <c r="W98" i="13"/>
  <c r="X98" i="13" s="1"/>
  <c r="AG97" i="13"/>
  <c r="AH97" i="13" s="1"/>
  <c r="AA97" i="13"/>
  <c r="Y97" i="13"/>
  <c r="W97" i="13"/>
  <c r="X97" i="13" s="1"/>
  <c r="AG96" i="13"/>
  <c r="AH96" i="13" s="1"/>
  <c r="AA96" i="13"/>
  <c r="W96" i="13"/>
  <c r="X96" i="13" s="1"/>
  <c r="AG95" i="13"/>
  <c r="AH95" i="13" s="1"/>
  <c r="AA95" i="13"/>
  <c r="W95" i="13"/>
  <c r="X95" i="13" s="1"/>
  <c r="AG94" i="13"/>
  <c r="AH94" i="13" s="1"/>
  <c r="AA94" i="13"/>
  <c r="W94" i="13"/>
  <c r="X94" i="13" s="1"/>
  <c r="AG93" i="13"/>
  <c r="AH93" i="13" s="1"/>
  <c r="AA93" i="13"/>
  <c r="W93" i="13"/>
  <c r="X93" i="13" s="1"/>
  <c r="AG92" i="13"/>
  <c r="AH92" i="13" s="1"/>
  <c r="AA92" i="13"/>
  <c r="W92" i="13"/>
  <c r="X92" i="13" s="1"/>
  <c r="AG91" i="13"/>
  <c r="AH91" i="13" s="1"/>
  <c r="AA91" i="13"/>
  <c r="W91" i="13"/>
  <c r="X91" i="13" s="1"/>
  <c r="AG90" i="13"/>
  <c r="AH90" i="13" s="1"/>
  <c r="AA90" i="13"/>
  <c r="W90" i="13"/>
  <c r="X90" i="13" s="1"/>
  <c r="AG89" i="13"/>
  <c r="AH89" i="13" s="1"/>
  <c r="AA89" i="13"/>
  <c r="W89" i="13"/>
  <c r="X89" i="13" s="1"/>
  <c r="AG88" i="13"/>
  <c r="AH88" i="13" s="1"/>
  <c r="AA88" i="13"/>
  <c r="W88" i="13"/>
  <c r="X88" i="13" s="1"/>
  <c r="AG87" i="13"/>
  <c r="AH87" i="13" s="1"/>
  <c r="AA87" i="13"/>
  <c r="W87" i="13"/>
  <c r="X87" i="13" s="1"/>
  <c r="AG86" i="13"/>
  <c r="AH86" i="13" s="1"/>
  <c r="AA86" i="13"/>
  <c r="W86" i="13"/>
  <c r="X86" i="13" s="1"/>
  <c r="AG85" i="13"/>
  <c r="AH85" i="13" s="1"/>
  <c r="AA85" i="13"/>
  <c r="W85" i="13"/>
  <c r="X85" i="13" s="1"/>
  <c r="AG84" i="13"/>
  <c r="AH84" i="13" s="1"/>
  <c r="AA84" i="13"/>
  <c r="W84" i="13"/>
  <c r="X84" i="13" s="1"/>
  <c r="AG83" i="13"/>
  <c r="AH83" i="13" s="1"/>
  <c r="AA83" i="13"/>
  <c r="W83" i="13"/>
  <c r="X83" i="13" s="1"/>
  <c r="AG82" i="13"/>
  <c r="AH82" i="13" s="1"/>
  <c r="AA82" i="13"/>
  <c r="W82" i="13"/>
  <c r="X82" i="13" s="1"/>
  <c r="AG81" i="13"/>
  <c r="AH81" i="13" s="1"/>
  <c r="AA81" i="13"/>
  <c r="Y81" i="13"/>
  <c r="W81" i="13"/>
  <c r="X81" i="13" s="1"/>
  <c r="AG80" i="13"/>
  <c r="AH80" i="13" s="1"/>
  <c r="AA80" i="13"/>
  <c r="W80" i="13"/>
  <c r="X80" i="13" s="1"/>
  <c r="AG79" i="13"/>
  <c r="AH79" i="13" s="1"/>
  <c r="AA79" i="13"/>
  <c r="W79" i="13"/>
  <c r="X79" i="13" s="1"/>
  <c r="AG78" i="13"/>
  <c r="AH78" i="13" s="1"/>
  <c r="AA78" i="13"/>
  <c r="W78" i="13"/>
  <c r="X78" i="13" s="1"/>
  <c r="AG77" i="13"/>
  <c r="AH77" i="13" s="1"/>
  <c r="AA77" i="13"/>
  <c r="W77" i="13"/>
  <c r="X77" i="13" s="1"/>
  <c r="AG76" i="13"/>
  <c r="AH76" i="13" s="1"/>
  <c r="AA76" i="13"/>
  <c r="W76" i="13"/>
  <c r="X76" i="13" s="1"/>
  <c r="AG75" i="13"/>
  <c r="AH75" i="13" s="1"/>
  <c r="AA75" i="13"/>
  <c r="W75" i="13"/>
  <c r="X75" i="13" s="1"/>
  <c r="AG74" i="13"/>
  <c r="AH74" i="13" s="1"/>
  <c r="AA74" i="13"/>
  <c r="W74" i="13"/>
  <c r="X74" i="13" s="1"/>
  <c r="AG73" i="13"/>
  <c r="AH73" i="13" s="1"/>
  <c r="AA73" i="13"/>
  <c r="W73" i="13"/>
  <c r="X73" i="13" s="1"/>
  <c r="AG72" i="13"/>
  <c r="AH72" i="13" s="1"/>
  <c r="AA72" i="13"/>
  <c r="W72" i="13"/>
  <c r="X72" i="13" s="1"/>
  <c r="AG71" i="13"/>
  <c r="AH71" i="13" s="1"/>
  <c r="AA71" i="13"/>
  <c r="W71" i="13"/>
  <c r="X71" i="13" s="1"/>
  <c r="AG70" i="13"/>
  <c r="AH70" i="13" s="1"/>
  <c r="AA70" i="13"/>
  <c r="Y70" i="13"/>
  <c r="W70" i="13"/>
  <c r="X70" i="13" s="1"/>
  <c r="AG69" i="13"/>
  <c r="AH69" i="13" s="1"/>
  <c r="AA69" i="13"/>
  <c r="W69" i="13"/>
  <c r="X69" i="13" s="1"/>
  <c r="AG68" i="13"/>
  <c r="AH68" i="13" s="1"/>
  <c r="AA68" i="13"/>
  <c r="W68" i="13"/>
  <c r="X68" i="13" s="1"/>
  <c r="AG67" i="13"/>
  <c r="AH67" i="13" s="1"/>
  <c r="AA67" i="13"/>
  <c r="W67" i="13"/>
  <c r="X67" i="13" s="1"/>
  <c r="AG66" i="13"/>
  <c r="AH66" i="13" s="1"/>
  <c r="AA66" i="13"/>
  <c r="W66" i="13"/>
  <c r="X66" i="13" s="1"/>
  <c r="AG65" i="13"/>
  <c r="AH65" i="13" s="1"/>
  <c r="AA65" i="13"/>
  <c r="W65" i="13"/>
  <c r="X65" i="13" s="1"/>
  <c r="AG64" i="13"/>
  <c r="AH64" i="13" s="1"/>
  <c r="AA64" i="13"/>
  <c r="W64" i="13"/>
  <c r="X64" i="13" s="1"/>
  <c r="AG63" i="13"/>
  <c r="AH63" i="13" s="1"/>
  <c r="AA63" i="13"/>
  <c r="W63" i="13"/>
  <c r="X63" i="13" s="1"/>
  <c r="AG62" i="13"/>
  <c r="AH62" i="13" s="1"/>
  <c r="AA62" i="13"/>
  <c r="W62" i="13"/>
  <c r="X62" i="13" s="1"/>
  <c r="AG61" i="13"/>
  <c r="AH61" i="13" s="1"/>
  <c r="AA61" i="13"/>
  <c r="W61" i="13"/>
  <c r="X61" i="13" s="1"/>
  <c r="AG60" i="13"/>
  <c r="AH60" i="13" s="1"/>
  <c r="AA60" i="13"/>
  <c r="W60" i="13"/>
  <c r="X60" i="13" s="1"/>
  <c r="AG59" i="13"/>
  <c r="AH59" i="13" s="1"/>
  <c r="AA59" i="13"/>
  <c r="W59" i="13"/>
  <c r="X59" i="13" s="1"/>
  <c r="AG58" i="13"/>
  <c r="AH58" i="13" s="1"/>
  <c r="AA58" i="13"/>
  <c r="W58" i="13"/>
  <c r="X58" i="13" s="1"/>
  <c r="AG57" i="13"/>
  <c r="AH57" i="13" s="1"/>
  <c r="AA57" i="13"/>
  <c r="W57" i="13"/>
  <c r="X57" i="13" s="1"/>
  <c r="AG56" i="13"/>
  <c r="AH56" i="13" s="1"/>
  <c r="AA56" i="13"/>
  <c r="W56" i="13"/>
  <c r="X56" i="13" s="1"/>
  <c r="AG55" i="13"/>
  <c r="AH55" i="13" s="1"/>
  <c r="AA55" i="13"/>
  <c r="Y55" i="13"/>
  <c r="W55" i="13"/>
  <c r="X55" i="13" s="1"/>
  <c r="AG54" i="13"/>
  <c r="AH54" i="13" s="1"/>
  <c r="AA54" i="13"/>
  <c r="W54" i="13"/>
  <c r="X54" i="13" s="1"/>
  <c r="AG53" i="13"/>
  <c r="AH53" i="13" s="1"/>
  <c r="AA53" i="13"/>
  <c r="W53" i="13"/>
  <c r="X53" i="13" s="1"/>
  <c r="AG52" i="13"/>
  <c r="AH52" i="13" s="1"/>
  <c r="AA52" i="13"/>
  <c r="W52" i="13"/>
  <c r="X52" i="13" s="1"/>
  <c r="AG51" i="13"/>
  <c r="AH51" i="13" s="1"/>
  <c r="AA51" i="13"/>
  <c r="W51" i="13"/>
  <c r="X51" i="13" s="1"/>
  <c r="AG50" i="13"/>
  <c r="AH50" i="13" s="1"/>
  <c r="AA50" i="13"/>
  <c r="W50" i="13"/>
  <c r="X50" i="13" s="1"/>
  <c r="AG49" i="13"/>
  <c r="AH49" i="13" s="1"/>
  <c r="AA49" i="13"/>
  <c r="W49" i="13"/>
  <c r="X49" i="13" s="1"/>
  <c r="AG48" i="13"/>
  <c r="AH48" i="13" s="1"/>
  <c r="AA48" i="13"/>
  <c r="W48" i="13"/>
  <c r="X48" i="13" s="1"/>
  <c r="AG47" i="13"/>
  <c r="AH47" i="13" s="1"/>
  <c r="AA47" i="13"/>
  <c r="W47" i="13"/>
  <c r="X47" i="13" s="1"/>
  <c r="AG46" i="13"/>
  <c r="AH46" i="13" s="1"/>
  <c r="AA46" i="13"/>
  <c r="W46" i="13"/>
  <c r="X46" i="13" s="1"/>
  <c r="AG45" i="13"/>
  <c r="AH45" i="13" s="1"/>
  <c r="AA45" i="13"/>
  <c r="W45" i="13"/>
  <c r="X45" i="13" s="1"/>
  <c r="AG44" i="13"/>
  <c r="AH44" i="13" s="1"/>
  <c r="AA44" i="13"/>
  <c r="W44" i="13"/>
  <c r="X44" i="13" s="1"/>
  <c r="AG43" i="13"/>
  <c r="AH43" i="13" s="1"/>
  <c r="AA43" i="13"/>
  <c r="W43" i="13"/>
  <c r="X43" i="13" s="1"/>
  <c r="AG42" i="13"/>
  <c r="AH42" i="13" s="1"/>
  <c r="AA42" i="13"/>
  <c r="W42" i="13"/>
  <c r="X42" i="13" s="1"/>
  <c r="AG41" i="13"/>
  <c r="AH41" i="13" s="1"/>
  <c r="AA41" i="13"/>
  <c r="W41" i="13"/>
  <c r="X41" i="13" s="1"/>
  <c r="AG40" i="13"/>
  <c r="AH40" i="13" s="1"/>
  <c r="AA40" i="13"/>
  <c r="W40" i="13"/>
  <c r="X40" i="13" s="1"/>
  <c r="AG39" i="13"/>
  <c r="AH39" i="13" s="1"/>
  <c r="AA39" i="13"/>
  <c r="Y39" i="13"/>
  <c r="W39" i="13"/>
  <c r="X39" i="13" s="1"/>
  <c r="AG38" i="13"/>
  <c r="AH38" i="13" s="1"/>
  <c r="AA38" i="13"/>
  <c r="Y38" i="13"/>
  <c r="W38" i="13"/>
  <c r="X38" i="13" s="1"/>
  <c r="AG37" i="13"/>
  <c r="AH37" i="13" s="1"/>
  <c r="AA37" i="13"/>
  <c r="W37" i="13"/>
  <c r="X37" i="13" s="1"/>
  <c r="AG36" i="13"/>
  <c r="AH36" i="13" s="1"/>
  <c r="AA36" i="13"/>
  <c r="Y36" i="13"/>
  <c r="W36" i="13"/>
  <c r="X36" i="13" s="1"/>
  <c r="AG35" i="13"/>
  <c r="AH35" i="13" s="1"/>
  <c r="AA35" i="13"/>
  <c r="W35" i="13"/>
  <c r="X35" i="13" s="1"/>
  <c r="AG34" i="13"/>
  <c r="AH34" i="13" s="1"/>
  <c r="AA34" i="13"/>
  <c r="W34" i="13"/>
  <c r="X34" i="13" s="1"/>
  <c r="AG33" i="13"/>
  <c r="AH33" i="13" s="1"/>
  <c r="AA33" i="13"/>
  <c r="W33" i="13"/>
  <c r="X33" i="13" s="1"/>
  <c r="AG32" i="13"/>
  <c r="AH32" i="13" s="1"/>
  <c r="AA32" i="13"/>
  <c r="W32" i="13"/>
  <c r="X32" i="13" s="1"/>
  <c r="AG31" i="13"/>
  <c r="AH31" i="13" s="1"/>
  <c r="AA31" i="13"/>
  <c r="W31" i="13"/>
  <c r="X31" i="13" s="1"/>
  <c r="AG30" i="13"/>
  <c r="AH30" i="13" s="1"/>
  <c r="AA30" i="13"/>
  <c r="W30" i="13"/>
  <c r="X30" i="13" s="1"/>
  <c r="AG29" i="13"/>
  <c r="AH29" i="13" s="1"/>
  <c r="AA29" i="13"/>
  <c r="W29" i="13"/>
  <c r="X29" i="13" s="1"/>
  <c r="AG28" i="13"/>
  <c r="AH28" i="13" s="1"/>
  <c r="AA28" i="13"/>
  <c r="W28" i="13"/>
  <c r="X28" i="13" s="1"/>
  <c r="AG27" i="13"/>
  <c r="AH27" i="13" s="1"/>
  <c r="AA27" i="13"/>
  <c r="W27" i="13"/>
  <c r="X27" i="13" s="1"/>
  <c r="AG26" i="13"/>
  <c r="AH26" i="13" s="1"/>
  <c r="AA26" i="13"/>
  <c r="W26" i="13"/>
  <c r="X26" i="13" s="1"/>
  <c r="AA25" i="13"/>
  <c r="Y25" i="13"/>
  <c r="AG24" i="13"/>
  <c r="AH24" i="13" s="1"/>
  <c r="AA24" i="13"/>
  <c r="Y24" i="13"/>
  <c r="W24" i="13"/>
  <c r="X24" i="13" s="1"/>
  <c r="AG23" i="13"/>
  <c r="AH23" i="13" s="1"/>
  <c r="AA23" i="13"/>
  <c r="W23" i="13"/>
  <c r="X23" i="13" s="1"/>
  <c r="AG22" i="13"/>
  <c r="AH22" i="13" s="1"/>
  <c r="AA22" i="13"/>
  <c r="W22" i="13"/>
  <c r="X22" i="13" s="1"/>
  <c r="AG21" i="13"/>
  <c r="AH21" i="13" s="1"/>
  <c r="AA21" i="13"/>
  <c r="W21" i="13"/>
  <c r="X21" i="13" s="1"/>
  <c r="AG20" i="13"/>
  <c r="AH20" i="13" s="1"/>
  <c r="AA20" i="13"/>
  <c r="W20" i="13"/>
  <c r="X20" i="13" s="1"/>
  <c r="AG19" i="13"/>
  <c r="AH19" i="13" s="1"/>
  <c r="AA19" i="13"/>
  <c r="W19" i="13"/>
  <c r="X19" i="13" s="1"/>
  <c r="AG18" i="13"/>
  <c r="AH18" i="13" s="1"/>
  <c r="AA18" i="13"/>
  <c r="W18" i="13"/>
  <c r="X18" i="13" s="1"/>
  <c r="AG17" i="13"/>
  <c r="AH17" i="13" s="1"/>
  <c r="AA17" i="13"/>
  <c r="W17" i="13"/>
  <c r="X17" i="13" s="1"/>
  <c r="AG16" i="13"/>
  <c r="AH16" i="13" s="1"/>
  <c r="AA16" i="13"/>
  <c r="W16" i="13"/>
  <c r="X16" i="13" s="1"/>
  <c r="AG15" i="13"/>
  <c r="AH15" i="13" s="1"/>
  <c r="AA15" i="13"/>
  <c r="W15" i="13"/>
  <c r="X15" i="13" s="1"/>
  <c r="AG14" i="13"/>
  <c r="AF14" i="13"/>
  <c r="AA14" i="13"/>
  <c r="W14" i="13"/>
  <c r="X14" i="13" s="1"/>
  <c r="AB6" i="13"/>
  <c r="AB5" i="13"/>
  <c r="AB4" i="13"/>
  <c r="AF890" i="13" l="1"/>
  <c r="Y890" i="13"/>
  <c r="X890" i="13"/>
  <c r="AF889" i="13"/>
  <c r="Y889" i="13"/>
  <c r="X889" i="13"/>
  <c r="AC888" i="13"/>
  <c r="AF887" i="13"/>
  <c r="Y887" i="13"/>
  <c r="X887" i="13"/>
  <c r="AC886" i="13"/>
  <c r="AF884" i="13"/>
  <c r="Y884" i="13"/>
  <c r="AF883" i="13"/>
  <c r="Y883" i="13"/>
  <c r="AF882" i="13"/>
  <c r="Y882" i="13"/>
  <c r="AF881" i="13"/>
  <c r="Y881" i="13"/>
  <c r="AF880" i="13"/>
  <c r="Y880" i="13"/>
  <c r="AF879" i="13"/>
  <c r="Y879" i="13"/>
  <c r="AF878" i="13"/>
  <c r="Y878" i="13"/>
  <c r="Y877" i="13"/>
  <c r="AF877" i="13"/>
  <c r="AF876" i="13"/>
  <c r="Y876" i="13"/>
  <c r="AF875" i="13"/>
  <c r="Y875" i="13"/>
  <c r="AF874" i="13"/>
  <c r="Y874" i="13"/>
  <c r="AF873" i="13"/>
  <c r="Y873" i="13"/>
  <c r="Y871" i="13"/>
  <c r="Y869" i="13"/>
  <c r="Y868" i="13"/>
  <c r="Y867" i="13"/>
  <c r="Y866" i="13"/>
  <c r="Y865" i="13"/>
  <c r="Y864" i="13"/>
  <c r="Y863" i="13"/>
  <c r="Y862" i="13"/>
  <c r="Y861" i="13"/>
  <c r="Y860" i="13"/>
  <c r="Y859" i="13"/>
  <c r="Y858" i="13"/>
  <c r="Y857" i="13"/>
  <c r="Y856" i="13"/>
  <c r="Y855" i="13"/>
  <c r="Y853" i="13"/>
  <c r="Y852" i="13"/>
  <c r="Y851" i="13"/>
  <c r="Y850" i="13"/>
  <c r="Y849" i="13"/>
  <c r="Y848" i="13"/>
  <c r="Y846" i="13"/>
  <c r="Y845" i="13"/>
  <c r="Y844" i="13"/>
  <c r="Y843" i="13"/>
  <c r="Y842" i="13"/>
  <c r="Y841" i="13"/>
  <c r="Y839" i="13"/>
  <c r="Y838" i="13"/>
  <c r="Y837" i="13"/>
  <c r="Y836" i="13"/>
  <c r="Y835" i="13"/>
  <c r="Y834" i="13"/>
  <c r="Y833" i="13"/>
  <c r="Y832" i="13"/>
  <c r="Y831" i="13"/>
  <c r="Y830" i="13"/>
  <c r="Y827" i="13"/>
  <c r="Y825" i="13"/>
  <c r="Y823" i="13"/>
  <c r="Y822" i="13"/>
  <c r="Y821" i="13"/>
  <c r="Y820" i="13"/>
  <c r="Y819" i="13"/>
  <c r="Y818" i="13"/>
  <c r="Y817" i="13"/>
  <c r="Y816" i="13"/>
  <c r="Y815" i="13"/>
  <c r="Y814" i="13"/>
  <c r="Y813" i="13"/>
  <c r="Y812" i="13"/>
  <c r="Y811" i="13"/>
  <c r="Y810" i="13"/>
  <c r="Y809" i="13"/>
  <c r="Y808" i="13"/>
  <c r="Y807" i="13"/>
  <c r="Y806" i="13"/>
  <c r="Y805" i="13"/>
  <c r="Y804" i="13"/>
  <c r="Y803" i="13"/>
  <c r="Y802" i="13"/>
  <c r="Y801" i="13"/>
  <c r="Y800" i="13"/>
  <c r="Y798" i="13"/>
  <c r="Y797" i="13"/>
  <c r="Y796" i="13"/>
  <c r="Y795" i="13"/>
  <c r="Y794" i="13"/>
  <c r="Y793" i="13"/>
  <c r="Y792" i="13"/>
  <c r="Y791" i="13"/>
  <c r="Y789" i="13"/>
  <c r="Y788" i="13"/>
  <c r="Y787" i="13"/>
  <c r="Y786" i="13"/>
  <c r="Y785" i="13"/>
  <c r="Y784" i="13"/>
  <c r="Y782" i="13"/>
  <c r="Y781" i="13"/>
  <c r="Y780" i="13"/>
  <c r="Y778" i="13"/>
  <c r="Y777" i="13"/>
  <c r="Y775" i="13"/>
  <c r="Y774" i="13"/>
  <c r="Y773" i="13"/>
  <c r="Y772" i="13"/>
  <c r="Y771" i="13"/>
  <c r="Y770" i="13"/>
  <c r="Y769" i="13"/>
  <c r="Y768" i="13"/>
  <c r="Y766" i="13"/>
  <c r="Y765" i="13"/>
  <c r="Y764" i="13"/>
  <c r="Y762" i="13"/>
  <c r="Y761" i="13"/>
  <c r="Y759" i="13"/>
  <c r="Y758" i="13"/>
  <c r="Y757" i="13"/>
  <c r="Y756" i="13"/>
  <c r="Y754" i="13"/>
  <c r="Y753" i="13"/>
  <c r="Y752" i="13"/>
  <c r="Y751" i="13"/>
  <c r="Y750" i="13"/>
  <c r="Y748" i="13"/>
  <c r="Y747" i="13"/>
  <c r="Y746" i="13"/>
  <c r="Y744" i="13"/>
  <c r="Y742" i="13"/>
  <c r="Y740" i="13"/>
  <c r="Y739" i="13"/>
  <c r="Y738" i="13"/>
  <c r="Y737" i="13"/>
  <c r="Y736" i="13"/>
  <c r="Y735" i="13"/>
  <c r="Y733" i="13"/>
  <c r="Y732" i="13"/>
  <c r="Y729" i="13"/>
  <c r="Y728" i="13"/>
  <c r="Y727" i="13"/>
  <c r="Y725" i="13"/>
  <c r="Y724" i="13"/>
  <c r="Y723" i="13"/>
  <c r="Y721" i="13"/>
  <c r="Y720" i="13"/>
  <c r="Y718" i="13"/>
  <c r="Y716" i="13"/>
  <c r="Y715" i="13"/>
  <c r="AC714" i="13"/>
  <c r="Y714" i="13"/>
  <c r="Y713" i="13"/>
  <c r="AC713" i="13"/>
  <c r="Y712" i="13"/>
  <c r="Y711" i="13"/>
  <c r="AC710" i="13"/>
  <c r="Y710" i="13"/>
  <c r="Y709" i="13"/>
  <c r="AC708" i="13"/>
  <c r="Y708" i="13"/>
  <c r="AC707" i="13"/>
  <c r="Y707" i="13"/>
  <c r="Y706" i="13"/>
  <c r="AC706" i="13"/>
  <c r="Y705" i="13"/>
  <c r="Y704" i="13"/>
  <c r="AC704" i="13"/>
  <c r="AC703" i="13"/>
  <c r="Y703" i="13"/>
  <c r="Y702" i="13"/>
  <c r="Y701" i="13"/>
  <c r="Y700" i="13"/>
  <c r="Y699" i="13"/>
  <c r="Y697" i="13"/>
  <c r="Y696" i="13"/>
  <c r="Y695" i="13"/>
  <c r="Y694" i="13"/>
  <c r="Y692" i="13"/>
  <c r="Y691" i="13"/>
  <c r="Y690" i="13"/>
  <c r="Y689" i="13"/>
  <c r="Y688" i="13"/>
  <c r="Y687" i="13"/>
  <c r="Y685" i="13"/>
  <c r="Y683" i="13"/>
  <c r="Y682" i="13"/>
  <c r="Y680" i="13"/>
  <c r="Y679" i="13"/>
  <c r="Y678" i="13"/>
  <c r="Y677" i="13"/>
  <c r="Y676" i="13"/>
  <c r="Y675" i="13"/>
  <c r="Y674" i="13"/>
  <c r="Y673" i="13"/>
  <c r="Y672" i="13"/>
  <c r="Y671" i="13"/>
  <c r="Y670" i="13"/>
  <c r="Y669" i="13"/>
  <c r="Y668" i="13"/>
  <c r="Y667" i="13"/>
  <c r="Y666" i="13"/>
  <c r="Y665" i="13"/>
  <c r="Y664" i="13"/>
  <c r="Y662" i="13"/>
  <c r="Y661" i="13"/>
  <c r="Y660" i="13"/>
  <c r="Y657" i="13"/>
  <c r="Y655" i="13"/>
  <c r="Y654" i="13"/>
  <c r="Y652" i="13"/>
  <c r="Y651" i="13"/>
  <c r="Y650" i="13"/>
  <c r="Y649" i="13"/>
  <c r="Y648" i="13"/>
  <c r="Y647" i="13"/>
  <c r="Y645" i="13"/>
  <c r="Y644" i="13"/>
  <c r="Y643" i="13"/>
  <c r="Y642" i="13"/>
  <c r="Y641" i="13"/>
  <c r="Y640" i="13"/>
  <c r="Y639" i="13"/>
  <c r="Y638" i="13"/>
  <c r="Y637" i="13"/>
  <c r="Y636" i="13"/>
  <c r="Y635" i="13"/>
  <c r="Y634" i="13"/>
  <c r="Y633" i="13"/>
  <c r="Y630" i="13"/>
  <c r="Y629" i="13"/>
  <c r="Y628" i="13"/>
  <c r="Y626" i="13"/>
  <c r="Y625" i="13"/>
  <c r="Y623" i="13"/>
  <c r="Y622" i="13"/>
  <c r="Y621" i="13"/>
  <c r="Y620" i="13"/>
  <c r="Y619" i="13"/>
  <c r="Y618" i="13"/>
  <c r="Y615" i="13"/>
  <c r="Y613" i="13"/>
  <c r="Y612" i="13"/>
  <c r="Y611" i="13"/>
  <c r="Y609" i="13"/>
  <c r="Y606" i="13"/>
  <c r="Y605" i="13"/>
  <c r="Y604" i="13"/>
  <c r="Y603" i="13"/>
  <c r="Y602" i="13"/>
  <c r="Y601" i="13"/>
  <c r="Y600" i="13"/>
  <c r="Y599" i="13"/>
  <c r="Y598" i="13"/>
  <c r="Y596" i="13"/>
  <c r="Y594" i="13"/>
  <c r="Y593" i="13"/>
  <c r="Y592" i="13"/>
  <c r="Y591" i="13"/>
  <c r="Y588" i="13"/>
  <c r="Y587" i="13"/>
  <c r="Y586" i="13"/>
  <c r="Y585" i="13"/>
  <c r="Y583" i="13"/>
  <c r="Y582" i="13"/>
  <c r="Y580" i="13"/>
  <c r="Y578" i="13"/>
  <c r="Y577" i="13"/>
  <c r="Y576" i="13"/>
  <c r="Y575" i="13"/>
  <c r="Y574" i="13"/>
  <c r="Y573" i="13"/>
  <c r="Y570" i="13"/>
  <c r="Y569" i="13"/>
  <c r="Y567" i="13"/>
  <c r="Y566" i="13"/>
  <c r="Y564" i="13"/>
  <c r="Y563" i="13"/>
  <c r="Y562" i="13"/>
  <c r="Y560" i="13"/>
  <c r="Y559" i="13"/>
  <c r="Y558" i="13"/>
  <c r="Y557" i="13"/>
  <c r="Y556" i="13"/>
  <c r="Y555" i="13"/>
  <c r="Y554" i="13"/>
  <c r="Y553" i="13"/>
  <c r="Y552" i="13"/>
  <c r="Y551" i="13"/>
  <c r="Y548" i="13"/>
  <c r="Y547" i="13"/>
  <c r="Y546" i="13"/>
  <c r="Y545" i="13"/>
  <c r="Y544" i="13"/>
  <c r="Y543" i="13"/>
  <c r="Y542" i="13"/>
  <c r="Y541" i="13"/>
  <c r="Y540" i="13"/>
  <c r="Y539" i="13"/>
  <c r="Y538" i="13"/>
  <c r="Y537" i="13"/>
  <c r="Y536" i="13"/>
  <c r="Y535" i="13"/>
  <c r="Y534" i="13"/>
  <c r="Y533" i="13"/>
  <c r="Y532" i="13"/>
  <c r="Y531" i="13"/>
  <c r="Y530" i="13"/>
  <c r="Y529" i="13"/>
  <c r="Y528" i="13"/>
  <c r="Y526" i="13"/>
  <c r="Y524" i="13"/>
  <c r="Y523" i="13"/>
  <c r="Y522" i="13"/>
  <c r="Y521" i="13"/>
  <c r="Y519" i="13"/>
  <c r="Y518" i="13"/>
  <c r="Y516" i="13"/>
  <c r="Y515" i="13"/>
  <c r="Y514" i="13"/>
  <c r="Y513" i="13"/>
  <c r="Y512" i="13"/>
  <c r="Y511" i="13"/>
  <c r="Y510" i="13"/>
  <c r="Y507" i="13"/>
  <c r="Y506" i="13"/>
  <c r="Y505" i="13"/>
  <c r="Y504" i="13"/>
  <c r="Y503" i="13"/>
  <c r="Y502" i="13"/>
  <c r="Y501" i="13"/>
  <c r="Y500" i="13"/>
  <c r="Y499" i="13"/>
  <c r="Y498" i="13"/>
  <c r="Y497" i="13"/>
  <c r="Y496" i="13"/>
  <c r="Y494" i="13"/>
  <c r="Y493" i="13"/>
  <c r="Y492" i="13"/>
  <c r="Y491" i="13"/>
  <c r="Y489" i="13"/>
  <c r="Y488" i="13"/>
  <c r="Y487" i="13"/>
  <c r="Y486" i="13"/>
  <c r="Y485" i="13"/>
  <c r="Y483" i="13"/>
  <c r="Y482" i="13"/>
  <c r="AC481" i="13"/>
  <c r="Y479" i="13"/>
  <c r="Y478" i="13"/>
  <c r="Y477" i="13"/>
  <c r="Y476" i="13"/>
  <c r="Y475" i="13"/>
  <c r="Y473" i="13"/>
  <c r="Y472" i="13"/>
  <c r="Y471" i="13"/>
  <c r="Y469" i="13"/>
  <c r="Y468" i="13"/>
  <c r="Y467" i="13"/>
  <c r="Y466" i="13"/>
  <c r="Y465" i="13"/>
  <c r="Y464" i="13"/>
  <c r="Y463" i="13"/>
  <c r="Y462" i="13"/>
  <c r="Y461" i="13"/>
  <c r="Y460" i="13"/>
  <c r="Y457" i="13"/>
  <c r="Y455" i="13"/>
  <c r="Y454" i="13"/>
  <c r="Y453" i="13"/>
  <c r="Y452" i="13"/>
  <c r="Y451" i="13"/>
  <c r="Y449" i="13"/>
  <c r="Y448" i="13"/>
  <c r="Y447" i="13"/>
  <c r="Y446" i="13"/>
  <c r="Y444" i="13"/>
  <c r="Y443" i="13"/>
  <c r="Y442" i="13"/>
  <c r="Y441" i="13"/>
  <c r="Y440" i="13"/>
  <c r="Y439" i="13"/>
  <c r="Y437" i="13"/>
  <c r="Y436" i="13"/>
  <c r="Y435" i="13"/>
  <c r="Y434" i="13"/>
  <c r="Y433" i="13"/>
  <c r="Y432" i="13"/>
  <c r="Y431" i="13"/>
  <c r="Y430" i="13"/>
  <c r="Y429" i="13"/>
  <c r="Y428" i="13"/>
  <c r="Y427" i="13"/>
  <c r="Y426" i="13"/>
  <c r="Y425" i="13"/>
  <c r="Y424" i="13"/>
  <c r="Y423" i="13"/>
  <c r="Y422" i="13"/>
  <c r="Y421" i="13"/>
  <c r="Y420" i="13"/>
  <c r="Y419" i="13"/>
  <c r="Y417" i="13"/>
  <c r="Y416" i="13"/>
  <c r="Y415" i="13"/>
  <c r="Y414" i="13"/>
  <c r="Y413" i="13"/>
  <c r="Y412" i="13"/>
  <c r="Y411" i="13"/>
  <c r="Y409" i="13"/>
  <c r="Y408" i="13"/>
  <c r="Y407" i="13"/>
  <c r="Y406" i="13"/>
  <c r="Y405" i="13"/>
  <c r="Y404" i="13"/>
  <c r="Y403" i="13"/>
  <c r="Y402" i="13"/>
  <c r="Y401" i="13"/>
  <c r="Y400" i="13"/>
  <c r="Y399" i="13"/>
  <c r="Y398" i="13"/>
  <c r="Y397" i="13"/>
  <c r="Y396" i="13"/>
  <c r="Y395" i="13"/>
  <c r="Y394" i="13"/>
  <c r="Y393" i="13"/>
  <c r="Y392" i="13"/>
  <c r="Y391" i="13"/>
  <c r="Y390" i="13"/>
  <c r="Y389" i="13"/>
  <c r="Y388" i="13"/>
  <c r="Y387" i="13"/>
  <c r="Y386" i="13"/>
  <c r="Y385" i="13"/>
  <c r="Y383" i="13"/>
  <c r="Y381" i="13"/>
  <c r="Y380" i="13"/>
  <c r="Y379" i="13"/>
  <c r="Y378" i="13"/>
  <c r="Y376" i="13"/>
  <c r="Y374" i="13"/>
  <c r="Y373" i="13"/>
  <c r="Y372" i="13"/>
  <c r="Y370" i="13"/>
  <c r="Y369" i="13"/>
  <c r="Y368" i="13"/>
  <c r="Y367" i="13"/>
  <c r="Y366" i="13"/>
  <c r="Y365" i="13"/>
  <c r="Y364" i="13"/>
  <c r="Y362" i="13"/>
  <c r="Y361" i="13"/>
  <c r="Y360" i="13"/>
  <c r="Y359" i="13"/>
  <c r="Y358" i="13"/>
  <c r="Y356" i="13"/>
  <c r="Y355" i="13"/>
  <c r="Y353" i="13"/>
  <c r="Y352" i="13"/>
  <c r="Y351" i="13"/>
  <c r="Y350" i="13"/>
  <c r="Y349" i="13"/>
  <c r="Y348" i="13"/>
  <c r="Y346" i="13"/>
  <c r="Y345" i="13"/>
  <c r="Y344" i="13"/>
  <c r="Y343" i="13"/>
  <c r="Y342" i="13"/>
  <c r="Y340" i="13"/>
  <c r="Y338" i="13"/>
  <c r="Y337" i="13"/>
  <c r="Y336" i="13"/>
  <c r="Y334" i="13"/>
  <c r="Y333" i="13"/>
  <c r="Y332" i="13"/>
  <c r="Y331" i="13"/>
  <c r="Y330" i="13"/>
  <c r="Y329" i="13"/>
  <c r="Y328" i="13"/>
  <c r="Y326" i="13"/>
  <c r="Y325" i="13"/>
  <c r="Y324" i="13"/>
  <c r="Y323" i="13"/>
  <c r="Y321" i="13"/>
  <c r="Y320" i="13"/>
  <c r="Y318" i="13"/>
  <c r="Y317" i="13"/>
  <c r="Y315" i="13"/>
  <c r="Y314" i="13"/>
  <c r="Y313" i="13"/>
  <c r="Y311" i="13"/>
  <c r="Y310" i="13"/>
  <c r="Y309" i="13"/>
  <c r="Y307" i="13"/>
  <c r="Y306" i="13"/>
  <c r="Y305" i="13"/>
  <c r="Y304" i="13"/>
  <c r="Y303" i="13"/>
  <c r="Y302" i="13"/>
  <c r="Y301" i="13"/>
  <c r="Y300" i="13"/>
  <c r="Y299" i="13"/>
  <c r="Y297" i="13"/>
  <c r="Y296" i="13"/>
  <c r="Y295" i="13"/>
  <c r="Y294" i="13"/>
  <c r="Y293" i="13"/>
  <c r="Y292" i="13"/>
  <c r="Y291" i="13"/>
  <c r="Y290" i="13"/>
  <c r="Y289" i="13"/>
  <c r="Y288" i="13"/>
  <c r="Y287" i="13"/>
  <c r="Y286" i="13"/>
  <c r="Y284" i="13"/>
  <c r="Y283" i="13"/>
  <c r="Y282" i="13"/>
  <c r="Y281" i="13"/>
  <c r="AC280" i="13"/>
  <c r="Y280" i="13"/>
  <c r="Y278" i="13"/>
  <c r="Y277" i="13"/>
  <c r="Y276" i="13"/>
  <c r="Y274" i="13"/>
  <c r="Y273" i="13"/>
  <c r="Y272" i="13"/>
  <c r="Y270" i="13"/>
  <c r="Y269" i="13"/>
  <c r="Y268" i="13"/>
  <c r="Y267" i="13"/>
  <c r="Y266" i="13"/>
  <c r="Y265" i="13"/>
  <c r="Y264" i="13"/>
  <c r="Y263" i="13"/>
  <c r="Y260" i="13"/>
  <c r="Y259" i="13"/>
  <c r="Y258" i="13"/>
  <c r="Y257" i="13"/>
  <c r="Y256" i="13"/>
  <c r="Y255" i="13"/>
  <c r="Y253" i="13"/>
  <c r="Y252" i="13"/>
  <c r="Y251" i="13"/>
  <c r="Y250" i="13"/>
  <c r="Y248" i="13"/>
  <c r="Y247" i="13"/>
  <c r="Y246" i="13"/>
  <c r="Y245" i="13"/>
  <c r="Y244" i="13"/>
  <c r="Y243" i="13"/>
  <c r="Y242" i="13"/>
  <c r="Y241" i="13"/>
  <c r="Y240" i="13"/>
  <c r="Y239" i="13"/>
  <c r="Y238" i="13"/>
  <c r="Y237" i="13"/>
  <c r="Y236" i="13"/>
  <c r="Y235" i="13"/>
  <c r="Y234" i="13"/>
  <c r="Y233" i="13"/>
  <c r="Y232" i="13"/>
  <c r="Y231" i="13"/>
  <c r="Y229" i="13"/>
  <c r="Y228" i="13"/>
  <c r="Y227" i="13"/>
  <c r="AC224" i="13"/>
  <c r="AC223" i="13"/>
  <c r="AC222" i="13"/>
  <c r="AC221" i="13"/>
  <c r="AC220" i="13"/>
  <c r="AC219" i="13"/>
  <c r="AC218" i="13"/>
  <c r="AC217" i="13"/>
  <c r="AC216" i="13"/>
  <c r="AC215" i="13"/>
  <c r="AC214" i="13"/>
  <c r="AC213" i="13"/>
  <c r="AC212" i="13"/>
  <c r="Y211" i="13"/>
  <c r="Y210" i="13"/>
  <c r="Y209" i="13"/>
  <c r="Y208" i="13"/>
  <c r="Y207" i="13"/>
  <c r="Y206" i="13"/>
  <c r="Y204" i="13"/>
  <c r="Y203" i="13"/>
  <c r="Y202" i="13"/>
  <c r="Y201" i="13"/>
  <c r="Y200" i="13"/>
  <c r="Y199" i="13"/>
  <c r="Y198" i="13"/>
  <c r="Y197" i="13"/>
  <c r="Y196" i="13"/>
  <c r="Y195" i="13"/>
  <c r="Y194" i="13"/>
  <c r="Y193" i="13"/>
  <c r="Y192" i="13"/>
  <c r="Y191" i="13"/>
  <c r="Y190" i="13"/>
  <c r="Y188" i="13"/>
  <c r="Y187" i="13"/>
  <c r="Y186" i="13"/>
  <c r="Y185" i="13"/>
  <c r="Y184" i="13"/>
  <c r="Y183" i="13"/>
  <c r="Y182" i="13"/>
  <c r="Y180" i="13"/>
  <c r="Y179" i="13"/>
  <c r="Y178" i="13"/>
  <c r="Y177" i="13"/>
  <c r="Y176" i="13"/>
  <c r="Y175" i="13"/>
  <c r="Y174" i="13"/>
  <c r="Y173" i="13"/>
  <c r="Y172" i="13"/>
  <c r="Y171" i="13"/>
  <c r="Y170" i="13"/>
  <c r="Y169" i="13"/>
  <c r="Y168" i="13"/>
  <c r="Y167" i="13"/>
  <c r="Y166" i="13"/>
  <c r="Y165" i="13"/>
  <c r="Y164" i="13"/>
  <c r="Y163" i="13"/>
  <c r="Y162" i="13"/>
  <c r="Y161" i="13"/>
  <c r="Y160" i="13"/>
  <c r="Y159" i="13"/>
  <c r="Y158" i="13"/>
  <c r="Y157" i="13"/>
  <c r="Y156" i="13"/>
  <c r="Y155" i="13"/>
  <c r="Y154" i="13"/>
  <c r="Y153" i="13"/>
  <c r="AC151" i="13"/>
  <c r="Y150" i="13"/>
  <c r="Y149" i="13"/>
  <c r="Y147" i="13"/>
  <c r="Y146" i="13"/>
  <c r="Y145" i="13"/>
  <c r="Y144" i="13"/>
  <c r="Y143" i="13"/>
  <c r="Y142" i="13"/>
  <c r="Y141" i="13"/>
  <c r="Y140" i="13"/>
  <c r="Y139" i="13"/>
  <c r="Y137" i="13"/>
  <c r="Y136" i="13"/>
  <c r="Y135" i="13"/>
  <c r="Y134" i="13"/>
  <c r="Y133" i="13"/>
  <c r="Y132" i="13"/>
  <c r="Y131" i="13"/>
  <c r="Y129" i="13"/>
  <c r="Y128" i="13"/>
  <c r="Y127" i="13"/>
  <c r="Y126" i="13"/>
  <c r="Y125" i="13"/>
  <c r="Y124" i="13"/>
  <c r="Y121" i="13"/>
  <c r="Y120" i="13"/>
  <c r="Y119" i="13"/>
  <c r="Y118" i="13"/>
  <c r="Y117" i="13"/>
  <c r="Y116" i="13"/>
  <c r="Y115" i="13"/>
  <c r="Y114" i="13"/>
  <c r="AC113" i="13"/>
  <c r="Y113" i="13"/>
  <c r="Y112" i="13"/>
  <c r="Y111" i="13"/>
  <c r="Y110" i="13"/>
  <c r="Y109" i="13"/>
  <c r="Y108" i="13"/>
  <c r="Y107" i="13"/>
  <c r="Y106" i="13"/>
  <c r="Y105" i="13"/>
  <c r="Y104" i="13"/>
  <c r="Y103" i="13"/>
  <c r="Y102" i="13"/>
  <c r="Y101" i="13"/>
  <c r="Y100" i="13"/>
  <c r="Y99" i="13"/>
  <c r="Y98" i="13"/>
  <c r="Y96" i="13"/>
  <c r="Y95" i="13"/>
  <c r="Y94" i="13"/>
  <c r="Y93" i="13"/>
  <c r="Y92" i="13"/>
  <c r="Y91" i="13"/>
  <c r="Y90" i="13"/>
  <c r="Y89" i="13"/>
  <c r="Y88" i="13"/>
  <c r="Y87" i="13"/>
  <c r="Y86" i="13"/>
  <c r="Y85" i="13"/>
  <c r="Y84" i="13"/>
  <c r="Y83" i="13"/>
  <c r="Y82" i="13"/>
  <c r="Y80" i="13"/>
  <c r="Y79" i="13"/>
  <c r="Y78" i="13"/>
  <c r="Y77" i="13"/>
  <c r="Y76" i="13"/>
  <c r="Y75" i="13"/>
  <c r="Y74" i="13"/>
  <c r="Y73" i="13"/>
  <c r="Y72" i="13"/>
  <c r="Y71" i="13"/>
  <c r="Y69" i="13"/>
  <c r="Y68" i="13"/>
  <c r="Y67" i="13"/>
  <c r="Y66" i="13"/>
  <c r="Y65" i="13"/>
  <c r="Y64" i="13"/>
  <c r="Y63" i="13"/>
  <c r="Y62" i="13"/>
  <c r="Y61" i="13"/>
  <c r="Y60" i="13"/>
  <c r="Y59" i="13"/>
  <c r="Y58" i="13"/>
  <c r="Y57" i="13"/>
  <c r="Y56" i="13"/>
  <c r="Y54" i="13"/>
  <c r="Y53" i="13"/>
  <c r="Y52" i="13"/>
  <c r="Y51" i="13"/>
  <c r="Y50" i="13"/>
  <c r="Y49" i="13"/>
  <c r="Y48" i="13"/>
  <c r="Y47" i="13"/>
  <c r="Y46" i="13"/>
  <c r="Y45" i="13"/>
  <c r="Y44" i="13"/>
  <c r="Y43" i="13"/>
  <c r="Y42" i="13"/>
  <c r="Y41" i="13"/>
  <c r="Y40" i="13"/>
  <c r="Y37" i="13"/>
  <c r="Y35" i="13"/>
  <c r="Y34" i="13"/>
  <c r="Y33" i="13"/>
  <c r="Y32" i="13"/>
  <c r="Y31" i="13"/>
  <c r="Y30" i="13"/>
  <c r="Y29" i="13"/>
  <c r="Y28" i="13"/>
  <c r="Y27" i="13"/>
  <c r="Y26" i="13"/>
  <c r="AC25" i="13"/>
  <c r="U25" i="13"/>
  <c r="Y23" i="13"/>
  <c r="Y22" i="13"/>
  <c r="Y21" i="13"/>
  <c r="Y20" i="13"/>
  <c r="Y19" i="13"/>
  <c r="Y18" i="13"/>
  <c r="Y17" i="13"/>
  <c r="Y16" i="13"/>
  <c r="Y15" i="13"/>
  <c r="AI14" i="13"/>
  <c r="AH14" i="13"/>
  <c r="Y14" i="13"/>
  <c r="AC890" i="13" l="1"/>
  <c r="AC889" i="13"/>
  <c r="AC887" i="13"/>
  <c r="AC884" i="13"/>
  <c r="AC883" i="13"/>
  <c r="AC882" i="13"/>
  <c r="AC881" i="13"/>
  <c r="AC880" i="13"/>
  <c r="AC879" i="13"/>
  <c r="AC878" i="13"/>
  <c r="AC877" i="13"/>
  <c r="AC876" i="13"/>
  <c r="AC875" i="13"/>
  <c r="AC874" i="13"/>
  <c r="AC873" i="13"/>
  <c r="AC871" i="13"/>
  <c r="AC869" i="13"/>
  <c r="AC868" i="13"/>
  <c r="AC867" i="13"/>
  <c r="AC866" i="13"/>
  <c r="AC865" i="13"/>
  <c r="AC864" i="13"/>
  <c r="AC863" i="13"/>
  <c r="AC862" i="13"/>
  <c r="AC861" i="13"/>
  <c r="AC860" i="13"/>
  <c r="AC859" i="13"/>
  <c r="AC858" i="13"/>
  <c r="AC857" i="13"/>
  <c r="AC856" i="13"/>
  <c r="AC855" i="13"/>
  <c r="AC853" i="13"/>
  <c r="AC852" i="13"/>
  <c r="AC851" i="13"/>
  <c r="AC850" i="13"/>
  <c r="AC849" i="13"/>
  <c r="AC848" i="13"/>
  <c r="AC846" i="13"/>
  <c r="AC845" i="13"/>
  <c r="AC844" i="13"/>
  <c r="AC843" i="13"/>
  <c r="AC842" i="13"/>
  <c r="AC841" i="13"/>
  <c r="AC839" i="13"/>
  <c r="AC838" i="13"/>
  <c r="AC837" i="13"/>
  <c r="AC836" i="13"/>
  <c r="AC835" i="13"/>
  <c r="AC834" i="13"/>
  <c r="AC833" i="13"/>
  <c r="AC832" i="13"/>
  <c r="AC831" i="13"/>
  <c r="AC830" i="13"/>
  <c r="AC827" i="13"/>
  <c r="AC825" i="13"/>
  <c r="AC823" i="13"/>
  <c r="AC822" i="13"/>
  <c r="AC821" i="13"/>
  <c r="AC820" i="13"/>
  <c r="AC819" i="13"/>
  <c r="AC818" i="13"/>
  <c r="AC817" i="13"/>
  <c r="AC816" i="13"/>
  <c r="AC815" i="13"/>
  <c r="AC814" i="13"/>
  <c r="AC813" i="13"/>
  <c r="AC812" i="13"/>
  <c r="AC811" i="13"/>
  <c r="AC810" i="13"/>
  <c r="AC809" i="13"/>
  <c r="AC808" i="13"/>
  <c r="AC807" i="13"/>
  <c r="AC806" i="13"/>
  <c r="AC805" i="13"/>
  <c r="AC804" i="13"/>
  <c r="AC803" i="13"/>
  <c r="AC802" i="13"/>
  <c r="AC801" i="13"/>
  <c r="AC800" i="13"/>
  <c r="AC798" i="13"/>
  <c r="AC797" i="13"/>
  <c r="AC796" i="13"/>
  <c r="AC795" i="13"/>
  <c r="AC794" i="13"/>
  <c r="AC793" i="13"/>
  <c r="AC792" i="13"/>
  <c r="AC791" i="13"/>
  <c r="AC789" i="13"/>
  <c r="AC788" i="13"/>
  <c r="AC787" i="13"/>
  <c r="AC786" i="13"/>
  <c r="AC785" i="13"/>
  <c r="AC784" i="13"/>
  <c r="AC782" i="13"/>
  <c r="AC781" i="13"/>
  <c r="AC780" i="13"/>
  <c r="AC778" i="13"/>
  <c r="AC777" i="13"/>
  <c r="AC775" i="13"/>
  <c r="AC774" i="13"/>
  <c r="AC773" i="13"/>
  <c r="AC772" i="13"/>
  <c r="AC771" i="13"/>
  <c r="AC770" i="13"/>
  <c r="AC769" i="13"/>
  <c r="AC768" i="13"/>
  <c r="AC766" i="13"/>
  <c r="AC765" i="13"/>
  <c r="AC764" i="13"/>
  <c r="AC762" i="13"/>
  <c r="AC761" i="13"/>
  <c r="AC759" i="13"/>
  <c r="AC758" i="13"/>
  <c r="AC757" i="13"/>
  <c r="AC756" i="13"/>
  <c r="AC754" i="13"/>
  <c r="AC753" i="13"/>
  <c r="AC752" i="13"/>
  <c r="AC751" i="13"/>
  <c r="AC750" i="13"/>
  <c r="AC748" i="13"/>
  <c r="AC747" i="13"/>
  <c r="AC746" i="13"/>
  <c r="AC744" i="13"/>
  <c r="AC742" i="13"/>
  <c r="AC740" i="13"/>
  <c r="AC739" i="13"/>
  <c r="AC738" i="13"/>
  <c r="AC737" i="13"/>
  <c r="AC736" i="13"/>
  <c r="AC735" i="13"/>
  <c r="AC733" i="13"/>
  <c r="AC732" i="13"/>
  <c r="AC729" i="13"/>
  <c r="AC728" i="13"/>
  <c r="AC727" i="13"/>
  <c r="AC725" i="13"/>
  <c r="AC724" i="13"/>
  <c r="AC723" i="13"/>
  <c r="AC721" i="13"/>
  <c r="AC720" i="13"/>
  <c r="AC718" i="13"/>
  <c r="AC716" i="13"/>
  <c r="AC715" i="13"/>
  <c r="AC712" i="13"/>
  <c r="AC711" i="13"/>
  <c r="AC709" i="13"/>
  <c r="AC705" i="13"/>
  <c r="AC702" i="13"/>
  <c r="AC701" i="13"/>
  <c r="AC700" i="13"/>
  <c r="AC699" i="13"/>
  <c r="AC697" i="13"/>
  <c r="AC696" i="13"/>
  <c r="AC695" i="13"/>
  <c r="AC694" i="13"/>
  <c r="AC692" i="13"/>
  <c r="AC691" i="13"/>
  <c r="AC690" i="13"/>
  <c r="AC689" i="13"/>
  <c r="AC688" i="13"/>
  <c r="AC687" i="13"/>
  <c r="AC685" i="13"/>
  <c r="AC684" i="13"/>
  <c r="AC683" i="13"/>
  <c r="AC682" i="13"/>
  <c r="AC680" i="13"/>
  <c r="AC679" i="13"/>
  <c r="AC678" i="13"/>
  <c r="AC677" i="13"/>
  <c r="AC676" i="13"/>
  <c r="AC675" i="13"/>
  <c r="AC674" i="13"/>
  <c r="AC673" i="13"/>
  <c r="AC672" i="13"/>
  <c r="AC671" i="13"/>
  <c r="AC670" i="13"/>
  <c r="AC669" i="13"/>
  <c r="AC668" i="13"/>
  <c r="AC667" i="13"/>
  <c r="AC666" i="13"/>
  <c r="AC665" i="13"/>
  <c r="AC664" i="13"/>
  <c r="AC662" i="13"/>
  <c r="AC661" i="13"/>
  <c r="AC660" i="13"/>
  <c r="AC657" i="13"/>
  <c r="AC655" i="13"/>
  <c r="AC654" i="13"/>
  <c r="AC652" i="13"/>
  <c r="AC651" i="13"/>
  <c r="AC650" i="13"/>
  <c r="AC649" i="13"/>
  <c r="AC648" i="13"/>
  <c r="AC647" i="13"/>
  <c r="AC645" i="13"/>
  <c r="AC644" i="13"/>
  <c r="AC643" i="13"/>
  <c r="AC642" i="13"/>
  <c r="AC641" i="13"/>
  <c r="AC640" i="13"/>
  <c r="AC639" i="13"/>
  <c r="AC638" i="13"/>
  <c r="AC637" i="13"/>
  <c r="AC636" i="13"/>
  <c r="AC635" i="13"/>
  <c r="AC634" i="13"/>
  <c r="AC633" i="13"/>
  <c r="AC630" i="13"/>
  <c r="AC629" i="13"/>
  <c r="AC628" i="13"/>
  <c r="AC626" i="13"/>
  <c r="AC625" i="13"/>
  <c r="AC623" i="13"/>
  <c r="AC622" i="13"/>
  <c r="AC621" i="13"/>
  <c r="AC620" i="13"/>
  <c r="AC619" i="13"/>
  <c r="AC618" i="13"/>
  <c r="AC615" i="13"/>
  <c r="AC613" i="13"/>
  <c r="AC612" i="13"/>
  <c r="AC611" i="13"/>
  <c r="AC609" i="13"/>
  <c r="AC606" i="13"/>
  <c r="AC605" i="13"/>
  <c r="AC604" i="13"/>
  <c r="AC603" i="13"/>
  <c r="AC602" i="13"/>
  <c r="AC601" i="13"/>
  <c r="AC600" i="13"/>
  <c r="AC599" i="13"/>
  <c r="AC598" i="13"/>
  <c r="AC596" i="13"/>
  <c r="AC594" i="13"/>
  <c r="AC593" i="13"/>
  <c r="AC592" i="13"/>
  <c r="AC591" i="13"/>
  <c r="AC588" i="13"/>
  <c r="AC587" i="13"/>
  <c r="AC586" i="13"/>
  <c r="AC585" i="13"/>
  <c r="AC583" i="13"/>
  <c r="AC582" i="13"/>
  <c r="AC580" i="13"/>
  <c r="AC578" i="13"/>
  <c r="AC577" i="13"/>
  <c r="AC576" i="13"/>
  <c r="AC575" i="13"/>
  <c r="AC574" i="13"/>
  <c r="AC573" i="13"/>
  <c r="AC570" i="13"/>
  <c r="AC569" i="13"/>
  <c r="AC567" i="13"/>
  <c r="AC566" i="13"/>
  <c r="AC564" i="13"/>
  <c r="AC563" i="13"/>
  <c r="AC562" i="13"/>
  <c r="AC560" i="13"/>
  <c r="AC559" i="13"/>
  <c r="AC558" i="13"/>
  <c r="AC557" i="13"/>
  <c r="AC556" i="13"/>
  <c r="AC555" i="13"/>
  <c r="AC554" i="13"/>
  <c r="AC553" i="13"/>
  <c r="AC552" i="13"/>
  <c r="AC551" i="13"/>
  <c r="AC548" i="13"/>
  <c r="AC547" i="13"/>
  <c r="AC546" i="13"/>
  <c r="AC545" i="13"/>
  <c r="AC544" i="13"/>
  <c r="AC543" i="13"/>
  <c r="AC542" i="13"/>
  <c r="AC541" i="13"/>
  <c r="AC540" i="13"/>
  <c r="AC539" i="13"/>
  <c r="AC538" i="13"/>
  <c r="AC537" i="13"/>
  <c r="AC536" i="13"/>
  <c r="AC535" i="13"/>
  <c r="AC534" i="13"/>
  <c r="AC533" i="13"/>
  <c r="AC532" i="13"/>
  <c r="AC531" i="13"/>
  <c r="AC530" i="13"/>
  <c r="AC529" i="13"/>
  <c r="AC528" i="13"/>
  <c r="AC526" i="13"/>
  <c r="AC524" i="13"/>
  <c r="AC523" i="13"/>
  <c r="AC522" i="13"/>
  <c r="AC521" i="13"/>
  <c r="AC519" i="13"/>
  <c r="AC518" i="13"/>
  <c r="AC516" i="13"/>
  <c r="AC515" i="13"/>
  <c r="AC514" i="13"/>
  <c r="AC513" i="13"/>
  <c r="AC512" i="13"/>
  <c r="AC511" i="13"/>
  <c r="AC510" i="13"/>
  <c r="AC507" i="13"/>
  <c r="AC506" i="13"/>
  <c r="AC505" i="13"/>
  <c r="AC504" i="13"/>
  <c r="AC503" i="13"/>
  <c r="AC502" i="13"/>
  <c r="AC501" i="13"/>
  <c r="AC500" i="13"/>
  <c r="AC499" i="13"/>
  <c r="AC498" i="13"/>
  <c r="AC497" i="13"/>
  <c r="AC496" i="13"/>
  <c r="AC494" i="13"/>
  <c r="AC493" i="13"/>
  <c r="AC492" i="13"/>
  <c r="AC491" i="13"/>
  <c r="AC489" i="13"/>
  <c r="AC488" i="13"/>
  <c r="AC487" i="13"/>
  <c r="AC486" i="13"/>
  <c r="AC485" i="13"/>
  <c r="AC483" i="13"/>
  <c r="AC482" i="13"/>
  <c r="AC479" i="13"/>
  <c r="AC478" i="13"/>
  <c r="AC477" i="13"/>
  <c r="AC476" i="13"/>
  <c r="AC475" i="13"/>
  <c r="AC473" i="13"/>
  <c r="AC472" i="13"/>
  <c r="AC471" i="13"/>
  <c r="AC470" i="13"/>
  <c r="AC469" i="13"/>
  <c r="AC468" i="13"/>
  <c r="AC467" i="13"/>
  <c r="AC466" i="13"/>
  <c r="AC465" i="13"/>
  <c r="AC464" i="13"/>
  <c r="AC463" i="13"/>
  <c r="AC462" i="13"/>
  <c r="AC461" i="13"/>
  <c r="AC460" i="13"/>
  <c r="AC457" i="13"/>
  <c r="AC455" i="13"/>
  <c r="AC454" i="13"/>
  <c r="AC453" i="13"/>
  <c r="AC452" i="13"/>
  <c r="AC451" i="13"/>
  <c r="AC449" i="13"/>
  <c r="AC448" i="13"/>
  <c r="AC447" i="13"/>
  <c r="AC446" i="13"/>
  <c r="AC444" i="13"/>
  <c r="AC443" i="13"/>
  <c r="AC442" i="13"/>
  <c r="AC441" i="13"/>
  <c r="AC440" i="13"/>
  <c r="AC439" i="13"/>
  <c r="AC437" i="13"/>
  <c r="AC436" i="13"/>
  <c r="AC435" i="13"/>
  <c r="AC434" i="13"/>
  <c r="AC433" i="13"/>
  <c r="AC432" i="13"/>
  <c r="AC431" i="13"/>
  <c r="AC430" i="13"/>
  <c r="AC429" i="13"/>
  <c r="AC428" i="13"/>
  <c r="AC427" i="13"/>
  <c r="AC426" i="13"/>
  <c r="AC425" i="13"/>
  <c r="AC424" i="13"/>
  <c r="AC423" i="13"/>
  <c r="AC422" i="13"/>
  <c r="AC421" i="13"/>
  <c r="AC420" i="13"/>
  <c r="AC419" i="13"/>
  <c r="AC417" i="13"/>
  <c r="AC416" i="13"/>
  <c r="AC415" i="13"/>
  <c r="AC414" i="13"/>
  <c r="AC413" i="13"/>
  <c r="AC412" i="13"/>
  <c r="AC411" i="13"/>
  <c r="AC409" i="13"/>
  <c r="AC408" i="13"/>
  <c r="AC407" i="13"/>
  <c r="AC406" i="13"/>
  <c r="AC405" i="13"/>
  <c r="AC404" i="13"/>
  <c r="AC403" i="13"/>
  <c r="AC402" i="13"/>
  <c r="AC401" i="13"/>
  <c r="AC400" i="13"/>
  <c r="AC399" i="13"/>
  <c r="AC398" i="13"/>
  <c r="AC397" i="13"/>
  <c r="AC396" i="13"/>
  <c r="AC395" i="13"/>
  <c r="AC394" i="13"/>
  <c r="AC393" i="13"/>
  <c r="AC392" i="13"/>
  <c r="AC391" i="13"/>
  <c r="AC390" i="13"/>
  <c r="AC389" i="13"/>
  <c r="AC388" i="13"/>
  <c r="AC387" i="13"/>
  <c r="AC386" i="13"/>
  <c r="AC385" i="13"/>
  <c r="AC383" i="13"/>
  <c r="AC381" i="13"/>
  <c r="AC380" i="13"/>
  <c r="AC379" i="13"/>
  <c r="AC378" i="13"/>
  <c r="AC376" i="13"/>
  <c r="AC374" i="13"/>
  <c r="AC373" i="13"/>
  <c r="AC372" i="13"/>
  <c r="AC370" i="13"/>
  <c r="AC369" i="13"/>
  <c r="AC368" i="13"/>
  <c r="AC367" i="13"/>
  <c r="AC366" i="13"/>
  <c r="AC365" i="13"/>
  <c r="AC364" i="13"/>
  <c r="AC362" i="13"/>
  <c r="AC361" i="13"/>
  <c r="AC360" i="13"/>
  <c r="AC359" i="13"/>
  <c r="AC358" i="13"/>
  <c r="AC356" i="13"/>
  <c r="AC355" i="13"/>
  <c r="AC353" i="13"/>
  <c r="AC352" i="13"/>
  <c r="AC351" i="13"/>
  <c r="AC350" i="13"/>
  <c r="AC349" i="13"/>
  <c r="AC348" i="13"/>
  <c r="AC346" i="13"/>
  <c r="AC345" i="13"/>
  <c r="AC344" i="13"/>
  <c r="AC343" i="13"/>
  <c r="AC342" i="13"/>
  <c r="AC340" i="13"/>
  <c r="AC338" i="13"/>
  <c r="AC337" i="13"/>
  <c r="AC336" i="13"/>
  <c r="AC334" i="13"/>
  <c r="AC333" i="13"/>
  <c r="AC332" i="13"/>
  <c r="AC331" i="13"/>
  <c r="AC330" i="13"/>
  <c r="AC329" i="13"/>
  <c r="AC328" i="13"/>
  <c r="AC326" i="13"/>
  <c r="AC325" i="13"/>
  <c r="AC324" i="13"/>
  <c r="AC323" i="13"/>
  <c r="AC321" i="13"/>
  <c r="AC320" i="13"/>
  <c r="AC318" i="13"/>
  <c r="AC317" i="13"/>
  <c r="AC315" i="13"/>
  <c r="AC314" i="13"/>
  <c r="AC313" i="13"/>
  <c r="AC311" i="13"/>
  <c r="AC310" i="13"/>
  <c r="AC309" i="13"/>
  <c r="AC307" i="13"/>
  <c r="AC306" i="13"/>
  <c r="AC305" i="13"/>
  <c r="AC304" i="13"/>
  <c r="AC303" i="13"/>
  <c r="AC302" i="13"/>
  <c r="AC301" i="13"/>
  <c r="AC300" i="13"/>
  <c r="AC299" i="13"/>
  <c r="AC297" i="13"/>
  <c r="AC296" i="13"/>
  <c r="AC295" i="13"/>
  <c r="AC294" i="13"/>
  <c r="AC293" i="13"/>
  <c r="AC292" i="13"/>
  <c r="AC291" i="13"/>
  <c r="AC290" i="13"/>
  <c r="AC289" i="13"/>
  <c r="AC288" i="13"/>
  <c r="AC287" i="13"/>
  <c r="AC286" i="13"/>
  <c r="AC284" i="13"/>
  <c r="AC283" i="13"/>
  <c r="AC282" i="13"/>
  <c r="AC281" i="13"/>
  <c r="AC279" i="13"/>
  <c r="AC278" i="13"/>
  <c r="AC277" i="13"/>
  <c r="AC276" i="13"/>
  <c r="AC274" i="13"/>
  <c r="AC273" i="13"/>
  <c r="AC272" i="13"/>
  <c r="AC270" i="13"/>
  <c r="AC269" i="13"/>
  <c r="AC268" i="13"/>
  <c r="AC267" i="13"/>
  <c r="AC266" i="13"/>
  <c r="AC265" i="13"/>
  <c r="AC264" i="13"/>
  <c r="AC263" i="13"/>
  <c r="AC260" i="13"/>
  <c r="AC259" i="13"/>
  <c r="AC258" i="13"/>
  <c r="AC257" i="13"/>
  <c r="AC256" i="13"/>
  <c r="AC255" i="13"/>
  <c r="AC253" i="13"/>
  <c r="AC252" i="13"/>
  <c r="AC251" i="13"/>
  <c r="AC250" i="13"/>
  <c r="AC248" i="13"/>
  <c r="AC247" i="13"/>
  <c r="AC246" i="13"/>
  <c r="AC245" i="13"/>
  <c r="AC244" i="13"/>
  <c r="AC243" i="13"/>
  <c r="AC242" i="13"/>
  <c r="AC241" i="13"/>
  <c r="AC240" i="13"/>
  <c r="AC239" i="13"/>
  <c r="AC238" i="13"/>
  <c r="AC237" i="13"/>
  <c r="AC236" i="13"/>
  <c r="AC235" i="13"/>
  <c r="AC234" i="13"/>
  <c r="AC233" i="13"/>
  <c r="AC232" i="13"/>
  <c r="AC231" i="13"/>
  <c r="AC229" i="13"/>
  <c r="AC228" i="13"/>
  <c r="AC227" i="13"/>
  <c r="AC211" i="13"/>
  <c r="AC210" i="13"/>
  <c r="AC209" i="13"/>
  <c r="AC208" i="13"/>
  <c r="AC207" i="13"/>
  <c r="AC206" i="13"/>
  <c r="AC204" i="13"/>
  <c r="AC203" i="13"/>
  <c r="AC202" i="13"/>
  <c r="AC201" i="13"/>
  <c r="AC200" i="13"/>
  <c r="AC199" i="13"/>
  <c r="AC198" i="13"/>
  <c r="AC197" i="13"/>
  <c r="AC196" i="13"/>
  <c r="AC195" i="13"/>
  <c r="AC194" i="13"/>
  <c r="AC193" i="13"/>
  <c r="AC192" i="13"/>
  <c r="AC191" i="13"/>
  <c r="AC190" i="13"/>
  <c r="AC188" i="13"/>
  <c r="AC187" i="13"/>
  <c r="AC186" i="13"/>
  <c r="AC185" i="13"/>
  <c r="AC184" i="13"/>
  <c r="AC183" i="13"/>
  <c r="AC182" i="13"/>
  <c r="AC180" i="13"/>
  <c r="AC179" i="13"/>
  <c r="AC178" i="13"/>
  <c r="AC177" i="13"/>
  <c r="AC176" i="13"/>
  <c r="AC175" i="13"/>
  <c r="AC174" i="13"/>
  <c r="AC173" i="13"/>
  <c r="AC172" i="13"/>
  <c r="AC171" i="13"/>
  <c r="AC170" i="13"/>
  <c r="AC169" i="13"/>
  <c r="AC168" i="13"/>
  <c r="AC167" i="13"/>
  <c r="AC166" i="13"/>
  <c r="AC165" i="13"/>
  <c r="AC164" i="13"/>
  <c r="AC163" i="13"/>
  <c r="AC162" i="13"/>
  <c r="AC161" i="13"/>
  <c r="AC160" i="13"/>
  <c r="AC159" i="13"/>
  <c r="AC158" i="13"/>
  <c r="AC157" i="13"/>
  <c r="AC156" i="13"/>
  <c r="AC155" i="13"/>
  <c r="AC154" i="13"/>
  <c r="AC153" i="13"/>
  <c r="AC152" i="13"/>
  <c r="AC150" i="13"/>
  <c r="AC149" i="13"/>
  <c r="AC148" i="13"/>
  <c r="AC147" i="13"/>
  <c r="AC146" i="13"/>
  <c r="AC145" i="13"/>
  <c r="AC144" i="13"/>
  <c r="AC143" i="13"/>
  <c r="AC142" i="13"/>
  <c r="AC141" i="13"/>
  <c r="AC140" i="13"/>
  <c r="AC139" i="13"/>
  <c r="AC137" i="13"/>
  <c r="AC136" i="13"/>
  <c r="AC135" i="13"/>
  <c r="AC134" i="13"/>
  <c r="AC133" i="13"/>
  <c r="AC132" i="13"/>
  <c r="AC131" i="13"/>
  <c r="AC129" i="13"/>
  <c r="AC128" i="13"/>
  <c r="AC127" i="13"/>
  <c r="AC126" i="13"/>
  <c r="AC125" i="13"/>
  <c r="AC124" i="13"/>
  <c r="AC121" i="13"/>
  <c r="AC120" i="13"/>
  <c r="AC119" i="13"/>
  <c r="AC118" i="13"/>
  <c r="AC117" i="13"/>
  <c r="AC116" i="13"/>
  <c r="AC115" i="13"/>
  <c r="AC114" i="13"/>
  <c r="AC112" i="13"/>
  <c r="AC111" i="13"/>
  <c r="AC110" i="13"/>
  <c r="AC109" i="13"/>
  <c r="AC108" i="13"/>
  <c r="AC107" i="13"/>
  <c r="AC106" i="13"/>
  <c r="AC105" i="13"/>
  <c r="AC104" i="13"/>
  <c r="AC103" i="13"/>
  <c r="AC102" i="13"/>
  <c r="AC101" i="13"/>
  <c r="AC100" i="13"/>
  <c r="AC99" i="13"/>
  <c r="AC98" i="13"/>
  <c r="AC96" i="13"/>
  <c r="AC95" i="13"/>
  <c r="AC94" i="13"/>
  <c r="AC93" i="13"/>
  <c r="AC92" i="13"/>
  <c r="AC91" i="13"/>
  <c r="AC90" i="13"/>
  <c r="AC89" i="13"/>
  <c r="AC88" i="13"/>
  <c r="AC87" i="13"/>
  <c r="AC86" i="13"/>
  <c r="AC85" i="13"/>
  <c r="AC84" i="13"/>
  <c r="AC83" i="13"/>
  <c r="AC82" i="13"/>
  <c r="AC80" i="13"/>
  <c r="AC79" i="13"/>
  <c r="AC78" i="13"/>
  <c r="AC77" i="13"/>
  <c r="AC76" i="13"/>
  <c r="AC75" i="13"/>
  <c r="AC74" i="13"/>
  <c r="AC73" i="13"/>
  <c r="AC72" i="13"/>
  <c r="AC71" i="13"/>
  <c r="AC69" i="13"/>
  <c r="AC68" i="13"/>
  <c r="AC67" i="13"/>
  <c r="AC66" i="13"/>
  <c r="AC65" i="13"/>
  <c r="AC64" i="13"/>
  <c r="AC63" i="13"/>
  <c r="AC62" i="13"/>
  <c r="AC61" i="13"/>
  <c r="AC60" i="13"/>
  <c r="AC59" i="13"/>
  <c r="AC58" i="13"/>
  <c r="AC57" i="13"/>
  <c r="AC56" i="13"/>
  <c r="AC54" i="13"/>
  <c r="AC53" i="13"/>
  <c r="AC52" i="13"/>
  <c r="AC51" i="13"/>
  <c r="AC50" i="13"/>
  <c r="AC49" i="13"/>
  <c r="AC48" i="13"/>
  <c r="AC47" i="13"/>
  <c r="AC46" i="13"/>
  <c r="AC45" i="13"/>
  <c r="AC44" i="13"/>
  <c r="AC43" i="13"/>
  <c r="AC42" i="13"/>
  <c r="AC41" i="13"/>
  <c r="AC40" i="13"/>
  <c r="AC37" i="13"/>
  <c r="AC35" i="13"/>
  <c r="AC34" i="13"/>
  <c r="AC33" i="13"/>
  <c r="AC32" i="13"/>
  <c r="AC31" i="13"/>
  <c r="AC30" i="13"/>
  <c r="AC29" i="13"/>
  <c r="AC28" i="13"/>
  <c r="AC27" i="13"/>
  <c r="AC26" i="13"/>
  <c r="W25" i="13"/>
  <c r="X25" i="13" s="1"/>
  <c r="AG25" i="13"/>
  <c r="AH25" i="13" s="1"/>
  <c r="AC23" i="13"/>
  <c r="AC22" i="13"/>
  <c r="AC21" i="13"/>
  <c r="AC20" i="13"/>
  <c r="AC19" i="13"/>
  <c r="AC18" i="13"/>
  <c r="AC17" i="13"/>
  <c r="AC16" i="13"/>
  <c r="AC15" i="13"/>
  <c r="AC14" i="13"/>
  <c r="AC885" i="13" l="1"/>
  <c r="AC872" i="13"/>
  <c r="AC870" i="13"/>
  <c r="AC854" i="13"/>
  <c r="AC847" i="13"/>
  <c r="AC840" i="13"/>
  <c r="AC829" i="13"/>
  <c r="AC826" i="13"/>
  <c r="AC824" i="13"/>
  <c r="AC799" i="13"/>
  <c r="AC790" i="13"/>
  <c r="AC783" i="13"/>
  <c r="AC779" i="13"/>
  <c r="AC776" i="13"/>
  <c r="AC767" i="13"/>
  <c r="AC763" i="13"/>
  <c r="AC760" i="13"/>
  <c r="AC755" i="13"/>
  <c r="AC749" i="13"/>
  <c r="AC745" i="13"/>
  <c r="AC743" i="13"/>
  <c r="AC741" i="13"/>
  <c r="AC734" i="13"/>
  <c r="AC731" i="13"/>
  <c r="AC726" i="13"/>
  <c r="AC722" i="13"/>
  <c r="AC719" i="13"/>
  <c r="AC717" i="13"/>
  <c r="AC698" i="13"/>
  <c r="AC693" i="13"/>
  <c r="AC686" i="13"/>
  <c r="AC681" i="13"/>
  <c r="AC663" i="13"/>
  <c r="AC659" i="13"/>
  <c r="AC656" i="13"/>
  <c r="AC653" i="13"/>
  <c r="AC646" i="13"/>
  <c r="AC632" i="13"/>
  <c r="AC627" i="13"/>
  <c r="AC624" i="13"/>
  <c r="AC617" i="13"/>
  <c r="AC614" i="13"/>
  <c r="AC610" i="13"/>
  <c r="AC608" i="13"/>
  <c r="AC597" i="13"/>
  <c r="AC595" i="13"/>
  <c r="AC590" i="13"/>
  <c r="AC584" i="13"/>
  <c r="AC581" i="13"/>
  <c r="AC579" i="13"/>
  <c r="AC572" i="13"/>
  <c r="AC568" i="13"/>
  <c r="AC565" i="13"/>
  <c r="AC561" i="13"/>
  <c r="AC550" i="13"/>
  <c r="AC527" i="13"/>
  <c r="AC525" i="13"/>
  <c r="AC520" i="13"/>
  <c r="AC517" i="13"/>
  <c r="AC509" i="13"/>
  <c r="AC495" i="13"/>
  <c r="AC490" i="13"/>
  <c r="AC484" i="13"/>
  <c r="AC480" i="13"/>
  <c r="AC474" i="13"/>
  <c r="AC459" i="13"/>
  <c r="AC456" i="13"/>
  <c r="AC450" i="13"/>
  <c r="AC445" i="13"/>
  <c r="AC438" i="13"/>
  <c r="AC418" i="13"/>
  <c r="AC410" i="13"/>
  <c r="AC384" i="13"/>
  <c r="AC382" i="13"/>
  <c r="AC377" i="13"/>
  <c r="AC375" i="13"/>
  <c r="AC371" i="13"/>
  <c r="AC363" i="13"/>
  <c r="AC357" i="13"/>
  <c r="AC354" i="13"/>
  <c r="AC347" i="13"/>
  <c r="AC341" i="13"/>
  <c r="AC339" i="13"/>
  <c r="AC335" i="13"/>
  <c r="AC327" i="13"/>
  <c r="AC322" i="13"/>
  <c r="AC319" i="13"/>
  <c r="AC316" i="13"/>
  <c r="AC312" i="13"/>
  <c r="AC308" i="13"/>
  <c r="AC298" i="13"/>
  <c r="AC285" i="13"/>
  <c r="AC275" i="13"/>
  <c r="AC271" i="13"/>
  <c r="AC262" i="13"/>
  <c r="AC254" i="13"/>
  <c r="AC249" i="13"/>
  <c r="AC230" i="13"/>
  <c r="AC226" i="13"/>
  <c r="AC205" i="13"/>
  <c r="AC189" i="13"/>
  <c r="AC181" i="13"/>
  <c r="AC138" i="13"/>
  <c r="AC130" i="13"/>
  <c r="AC123" i="13"/>
  <c r="AC97" i="13"/>
  <c r="AC81" i="13"/>
  <c r="AC70" i="13"/>
  <c r="AC55" i="13"/>
  <c r="AC39" i="13"/>
  <c r="AC36" i="13"/>
  <c r="AC24" i="13"/>
  <c r="AC13" i="13"/>
  <c r="AA897" i="13" l="1"/>
  <c r="W11" i="13"/>
  <c r="AC828" i="13"/>
  <c r="AC730" i="13"/>
  <c r="AC658" i="13"/>
  <c r="AC631" i="13"/>
  <c r="AC616" i="13"/>
  <c r="AC607" i="13"/>
  <c r="AC589" i="13"/>
  <c r="AC571" i="13"/>
  <c r="AC549" i="13"/>
  <c r="AC508" i="13"/>
  <c r="AC458" i="13"/>
  <c r="AC261" i="13"/>
  <c r="AC122" i="13"/>
  <c r="AC38" i="13"/>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X11" i="13" l="1"/>
  <c r="E121" i="2"/>
  <c r="D22" i="4"/>
  <c r="AF11" i="13" l="1"/>
  <c r="W12" i="13"/>
  <c r="F121" i="2"/>
  <c r="G121" i="2" s="1"/>
  <c r="K40" i="2"/>
  <c r="K32" i="2"/>
  <c r="K112" i="2"/>
  <c r="K100" i="2"/>
  <c r="K12" i="2"/>
  <c r="K108" i="2"/>
  <c r="H121" i="2"/>
  <c r="F39" i="3"/>
  <c r="E39" i="3"/>
  <c r="D39" i="3"/>
  <c r="C39" i="3"/>
  <c r="F35" i="3"/>
  <c r="E35" i="3"/>
  <c r="D35" i="3"/>
  <c r="C35" i="3"/>
  <c r="F28" i="3"/>
  <c r="E28" i="3"/>
  <c r="D28" i="3"/>
  <c r="C28" i="3"/>
  <c r="D16" i="3"/>
  <c r="C16" i="3"/>
  <c r="F40" i="3" l="1"/>
  <c r="E40" i="3"/>
  <c r="D40" i="3"/>
  <c r="C40" i="3"/>
  <c r="K120" i="2"/>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<sst xmlns="http://schemas.openxmlformats.org/spreadsheetml/2006/main" count="4506" uniqueCount="2027">
  <si>
    <t>SERVIÇOS PRELIMINARES</t>
  </si>
  <si>
    <t>COT-HAB</t>
  </si>
  <si>
    <t>Habite-se</t>
  </si>
  <si>
    <t>SER.CG</t>
  </si>
  <si>
    <t>M2</t>
  </si>
  <si>
    <t>LIMPEZA MECANIZADA DE CAMADA VEGETAL, VEGETAÇÃO E PEQUENAS ÁRVORES (DIÂMETRO DE TRONCO MENOR QUE 0,20 M), COM TRATOR DE ESTEIRAS. AF_03/2024</t>
  </si>
  <si>
    <t>REGULARIZAÇÃO DE SUPERFÍCIES COM MOTONIVELADORA AF_11/2019</t>
  </si>
  <si>
    <t>02522/ORSE</t>
  </si>
  <si>
    <t>Compactação de aterros, com rolo vibratório pé de carneiro, a 100% do proctor normal</t>
  </si>
  <si>
    <t>M3</t>
  </si>
  <si>
    <t>00026/ORSE</t>
  </si>
  <si>
    <t>Coleta e carga manuais de entulho</t>
  </si>
  <si>
    <t>02506/ORSE</t>
  </si>
  <si>
    <t>Escavação com retro-escavadeira de pneus, de valas, em material de 2ª categoria até 1,50m de profundidade</t>
  </si>
  <si>
    <t>09182/ORSE</t>
  </si>
  <si>
    <t>INSTALAÇÃO PROVISÓRIA</t>
  </si>
  <si>
    <t>06096/ORSE</t>
  </si>
  <si>
    <t>13311/ORSE</t>
  </si>
  <si>
    <t>Andaime metálico fachadeiro - locação mensal , exceto montagem, desmontagem e tela</t>
  </si>
  <si>
    <t>M2 X MÊS</t>
  </si>
  <si>
    <t>MONTAGEM E DESMONTAGEM DE ANDAIME MODULAR FACHADEIRO, COM PISO METÁLICO, PARA EDIFICAÇÕES COM MÚLTIPLOS PAVIMENTOS (EXCLUSIVE ANDAIME E LIMPEZA). AF_11/2017</t>
  </si>
  <si>
    <t>12862/ORSE</t>
  </si>
  <si>
    <t>Andaime tubular metálico simples com rodas - peça x dia</t>
  </si>
  <si>
    <t>P X D</t>
  </si>
  <si>
    <t>056/ORSE</t>
  </si>
  <si>
    <t>062/ORSE</t>
  </si>
  <si>
    <t>061/ORSE</t>
  </si>
  <si>
    <t>10184/ORSE</t>
  </si>
  <si>
    <t>00051/ORSE</t>
  </si>
  <si>
    <t>Placa de obra em chapa aço galvanizado, instalada</t>
  </si>
  <si>
    <t>LOCAÇÃO DA OBRA</t>
  </si>
  <si>
    <t>3.1</t>
  </si>
  <si>
    <t>M</t>
  </si>
  <si>
    <t>INFRAESTRUTURA</t>
  </si>
  <si>
    <t>BLOCOS E SAPATAS</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</si>
  <si>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</si>
  <si>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</si>
  <si>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</si>
  <si>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</si>
  <si>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M3XKM</t>
  </si>
  <si>
    <t>CONCRETO  MAGRO  PARA  LASTRO,  TRAÇO  1:4,5:4,5  (EM MASSA  SECA  DE  CIMENTO/  AREIA  MÉDIA/  SEIXO ROLADO) - PREPARO MECÂNICO COM BETONEIRA 400 L. AF_05/2021</t>
  </si>
  <si>
    <t>FABRICAÇÃO, MONTAGEM E DESMONTAGEM DE FÔRMA PARA SAPATA, EM MADEIRA SERRADA, E=25 MM, 4 UTILIZAÇÕES. AF_01/2024</t>
  </si>
  <si>
    <t>ARMAÇÃO DE BLOCO UTILIZANDO AÇO CA-60 DE 5 MM - MONTAGEM. AF_01/2024</t>
  </si>
  <si>
    <t>KG</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</si>
  <si>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</si>
  <si>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</si>
  <si>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</si>
  <si>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</si>
  <si>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IMPERMEABILIZAÇÃO DE SUPERFÍCIE COM EMULSÃO ASFÁLTICA, 2 DEMÃOS. AF_09/2023</t>
  </si>
  <si>
    <t>VIGAS BALDRAME</t>
  </si>
  <si>
    <t>4.2.1</t>
  </si>
  <si>
    <t>4.2.2</t>
  </si>
  <si>
    <t>4.2.3</t>
  </si>
  <si>
    <t>4.2.4</t>
  </si>
  <si>
    <t>4.2.5</t>
  </si>
  <si>
    <t>4.2.6</t>
  </si>
  <si>
    <t>4.2.7</t>
  </si>
  <si>
    <t>4.2.8</t>
  </si>
  <si>
    <t>4.2.9</t>
  </si>
  <si>
    <t>LAJE DE PISO</t>
  </si>
  <si>
    <t>C.3</t>
  </si>
  <si>
    <t>MONTAGEM E DESMONTAGEM DE FÔRMA DE LAJE MACIÇA, PÉ-DIREITO SIMPLES, EM CHAPA DE MADEIRA COMPENSADA   RESINADA   E   CIMBRAMENTO   DE   MADEIRA,   4   UTILIZAÇÕES.   ESCORAMENTO   METÁLICO TELESCÓPICO.</t>
  </si>
  <si>
    <t>C.1</t>
  </si>
  <si>
    <t>APLICAÇÃO DE LONA PLÁSTICA PARA EXECUÇÃO DE PAVIMENTOS DE CONCRETO.</t>
  </si>
  <si>
    <t>RESERVATÓRIO INFERIOR DE REUSO</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</si>
  <si>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</si>
  <si>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</si>
  <si>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</si>
  <si>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</si>
  <si>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13533/ORSE</t>
  </si>
  <si>
    <t>Impermeabilização  com  aplicação  de  Sika  Top  107,  bi-componente,  Cor  Branca,  02  demãos  cruzadas,  aplicado  à trincha.</t>
  </si>
  <si>
    <t>10332/ORSE</t>
  </si>
  <si>
    <t>Tampa de ferro fundido 60X40cm</t>
  </si>
  <si>
    <t>UND</t>
  </si>
  <si>
    <t>CASA DE LIXO</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</si>
  <si>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</si>
  <si>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</si>
  <si>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MONTAGEM E DESMONTAGEM DE FÔRMA DE LAJE MACIÇA, PÉ-DIREITO SIMPLES, EM CHAPA DE MADEIRA COMPENSADA RESINADA, 6 UTILIZAÇÕES. AF_09/2020</t>
  </si>
  <si>
    <t>C.7</t>
  </si>
  <si>
    <t>PILARES</t>
  </si>
  <si>
    <t>5.1.1</t>
  </si>
  <si>
    <t>5.1.2</t>
  </si>
  <si>
    <t>5.1.3</t>
  </si>
  <si>
    <t>5.1.4</t>
  </si>
  <si>
    <t>5.1.5</t>
  </si>
  <si>
    <t>ARMAÇÃO DE PILAR  OU  VIGA DE ESTRUTURA  CONVENCIONAL DE CONCRETO ARMADO UTILIZANDO AÇO CA-50 DE 12,5 MM - MONTAGEM. AF_06/2022</t>
  </si>
  <si>
    <t>5.1.6</t>
  </si>
  <si>
    <t>ARMAÇÃO DE PILAR  OU  VIGA DE ESTRUTURA  CONVENCIONAL DE CONCRETO ARMADO UTILIZANDO AÇO CA-50 DE 16,0 MM - MONTAGEM. AF_06/2022</t>
  </si>
  <si>
    <t>5.2.1</t>
  </si>
  <si>
    <t>CONCRETAGEM  DE  VIGAS  E  LAJES,  FCK=30  MPA,  PARA  LAJES  MACIÇAS OU  NERVURADAS COM USO DE BOMBA - LANÇAMENTO, ADENSAMENTO E ACABAMENTO.</t>
  </si>
  <si>
    <t>5.2.2</t>
  </si>
  <si>
    <t>FABRICAÇÃO,  MONTAGEM  E  DESMONTAGEM  DE  FÔRMA  PARA  VIGA  BALDRAME,  EM CHAPA  DE  MADEIRA COMPENSADA RESINADA, E=17 MM, 4 UTILIZAÇÕES. AF_01/2024</t>
  </si>
  <si>
    <t>5.2.3</t>
  </si>
  <si>
    <t>ARMAÇÃO DE PILAR  OU  VIGA DE ESTRUTURA  CONVENCIONAL DE CONCRETO ARMADO UTILIZANDO AÇO CA-60 DE 5,0 MM - MONTAGEM. AF_06/2022</t>
  </si>
  <si>
    <t>5.2.4</t>
  </si>
  <si>
    <t>ARMAÇÃO DE PILAR  OU  VIGA DE ESTRUTURA  CONVENCIONAL DE CONCRETO ARMADO UTILIZANDO AÇO CA-50 DE 6,3 MM - MONTAGEM. AF_06/2022</t>
  </si>
  <si>
    <t>5.2.5</t>
  </si>
  <si>
    <t>ARMAÇÃO DE PILAR  OU  VIGA DE ESTRUTURA  CONVENCIONAL DE CONCRETO ARMADO UTILIZANDO AÇO CA-50 DE 8,0 MM - MONTAGEM. AF_06/2022</t>
  </si>
  <si>
    <t>5.2.6</t>
  </si>
  <si>
    <t>ARMAÇÃO DE PILAR  OU  VIGA DE ESTRUTURA  CONVENCIONAL DE CONCRETO ARMADO UTILIZANDO AÇO CA-50 DE 10,0 MM - MONTAGEM. AF_06/2022</t>
  </si>
  <si>
    <t>5.2.7</t>
  </si>
  <si>
    <t>5.3.1</t>
  </si>
  <si>
    <t>5.3.2</t>
  </si>
  <si>
    <t>5.3.3</t>
  </si>
  <si>
    <t>5.3.4</t>
  </si>
  <si>
    <t>5.3.5</t>
  </si>
  <si>
    <t>5.3.6</t>
  </si>
  <si>
    <t>5.3.7</t>
  </si>
  <si>
    <t>5.3.8</t>
  </si>
  <si>
    <t>5.3.9</t>
  </si>
  <si>
    <t>7189/ORSE</t>
  </si>
  <si>
    <t>Controle tecnológico de concreto "com" moldagem de corpos de prova, distancia até 30 km</t>
  </si>
  <si>
    <t>REATERRO MECANIZADO DE VALA COM RETROESCAVADEIRA (CAPACIDADE DA CAÇAMBA   DA RETRO: 0,26 M³/POTÊNCIA: 88 HP), LARGURA 0,8 A 1,5 M, PROFUNDIDADE ATÉ 1,5 M, COM SOLO (SEM SUBSTITUIÇÃO) DE 1ª CATEGORIA, COM COMPACTADOR DE SOLOS DE PERCUSSÃO AF_08/2023</t>
  </si>
  <si>
    <t>CONCRETO FCK = 25MPA, TRAÇO 1:2,2:2,5 (EM MASSA SECA DE CIMENTO/ AREIA MÉDIA/ SEIXO ROLADO) - PREPARO MECÂNICO COM BETONEIRA 400 L. AF_05/2021</t>
  </si>
  <si>
    <t>LANÇAMENTO  COM  USO  DE  BOMBA,  ADENSAMENTO  E  ACABAMENTO  DE  CONCRETO  EM  ESTRUTURAS. AF_02/2022</t>
  </si>
  <si>
    <t>ARMAÇÃO DE BLOCO UTILIZANDO AÇO CA-50 DE 6,3 MM - MONTAGEM. AF_01/2024</t>
  </si>
  <si>
    <t>C.4</t>
  </si>
  <si>
    <t>C.5</t>
  </si>
  <si>
    <t>ESTACA ESCAVADA MECANICAMENTE, SEM FLUIDO ESTABILIZANTE, COM 40CM DE DIÂMETRO, CONCRETO LANÇADO POR CAMINHÃO BETONEIRA (EXCLUSIVE MOBILIZAÇÃO E DESMOBILIZAÇÃO). AF_01/2020</t>
  </si>
  <si>
    <t>C.6</t>
  </si>
  <si>
    <t>ESTACA ESCAVADA MECANICAMENTE, SEM FLUIDO ESTABILIZANTE, COM 30CM DE DIÂMETRO, CONCRETO LANÇADO POR CAMINHÃO BETONEIRA (EXCLUSIVE MOBILIZAÇÃO E DESMOBILIZAÇÃO). AF_01/2020</t>
  </si>
  <si>
    <t>ENSAIO - PROVA DE CARGA ESTÁTICA</t>
  </si>
  <si>
    <t>UN</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</si>
  <si>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</si>
  <si>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</si>
  <si>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CHP</t>
  </si>
  <si>
    <t>CAMINHÃO   BASCULANTE   18   M3,   COM   CAVALO   MECÂNICO   DE   CAPACIDADE   MÁXIMA   DE   TRAÇÃO COMBINADO  DE  45000  KG,  POTÊNCIA  330  CV,  INCLUSIVE  SEMIREBOQUE  COM  CAÇAMBA  METÁLICA  -  CHI DIURNO. AF_12/2014</t>
  </si>
  <si>
    <t>CHI</t>
  </si>
  <si>
    <t>9802/ORSE</t>
  </si>
  <si>
    <t>02656/ORSE</t>
  </si>
  <si>
    <t>Lastro de brita 1</t>
  </si>
  <si>
    <t>03212/ORSE</t>
  </si>
  <si>
    <t>Colchão de areia</t>
  </si>
  <si>
    <t>PISOS E REVESTIMENTOS</t>
  </si>
  <si>
    <t>11808/ORSE</t>
  </si>
  <si>
    <t>Revestimento cerâmico para piso ou parede, 60 x 60 cm, porcelanato, natural, retificado, linha pietra di firenze, grigio, Portobello ou similar, aplicado com argamassa industrializada ac-iii, rejuntado, exclusive regularização de base ou emboço</t>
  </si>
  <si>
    <t>12442/ORSE</t>
  </si>
  <si>
    <t>07653/ORSE</t>
  </si>
  <si>
    <t>10169/ORSE</t>
  </si>
  <si>
    <t>12441/ORSE</t>
  </si>
  <si>
    <t>PAREDES E PAINÉIS</t>
  </si>
  <si>
    <t>PAREDE COM PLACAS DE GESSO ACARTONADO (DRYWALL), PARA USO INTERNO, COM DUAS FACES SIMPLES E ESTRUTURA METÁLICA COM GUIAS DUPLAS, COM VÃOS.</t>
  </si>
  <si>
    <t>13867/ORSE</t>
  </si>
  <si>
    <t>07704/ORSE</t>
  </si>
  <si>
    <t>Manta em lã de rocha de 25mm - fornecimento e aplicação</t>
  </si>
  <si>
    <t>ALVENARIA DE VEDAÇÃO DE BLOCOS CERÂMICOS FURADOS NA VERTICAL DE 14X19X39 CM (ESPESSURA 14 CM) E ARGAMASSA DE ASSENTAMENTO COM PREPARO EM BETONEIRA. AF_12/2021</t>
  </si>
  <si>
    <t>03316/ORSE</t>
  </si>
  <si>
    <t>Reboco ou emboço externo, de parede, com argamassa traço t5 - 1:2:8 (cimento / cal / areia), espessura 2,5 cm</t>
  </si>
  <si>
    <t>12330/ORSE</t>
  </si>
  <si>
    <t>Rodapé em granito branco Polar10cm x 2cm</t>
  </si>
  <si>
    <t>VERGA MOLDADA IN LOCO EM CONCRETO, ESPESSURA DE *20* CM. AF_03/2024</t>
  </si>
  <si>
    <t>CONTRAVERGA MOLDADA IN LOCO EM CONCRETO, ESPESSURA DE *20* CM. AF_03/2024</t>
  </si>
  <si>
    <t>ACESSÓRIOS E FERRAGENS</t>
  </si>
  <si>
    <t>01778/ORSE</t>
  </si>
  <si>
    <t>Mola hidráulica para porta de madeira (Brasil ou similar)</t>
  </si>
  <si>
    <t>MAT.</t>
  </si>
  <si>
    <t>MOLA HIDRAULICA DE PISO PARA PORTA DE VIDRO TEMPERADO. AF_01/2021</t>
  </si>
  <si>
    <t>01896/ORSE</t>
  </si>
  <si>
    <t>Persiana horizontal 15mm, slimlux ou similar</t>
  </si>
  <si>
    <t>ESQUADRIAS E VIDROS</t>
  </si>
  <si>
    <t>11941/ORSE</t>
  </si>
  <si>
    <t>Janela em alumínio, cor N/P/B, tipo moldura-vidro, de correr, exclusive vidro</t>
  </si>
  <si>
    <t>CONTRAMARCO DE AÇO, FIXAÇÃO COM ARGAMASSA - FORNECIMENTO E INSTALAÇÃO AF_12/2019</t>
  </si>
  <si>
    <t>11940/ORSE</t>
  </si>
  <si>
    <t>Janela em alumínio, cor N/P/B, tipo moldura-vidro, max-ar, exclusive vidro</t>
  </si>
  <si>
    <t>01880/ORSE</t>
  </si>
  <si>
    <t>Vidro liso incolor 6mm</t>
  </si>
  <si>
    <t>01885/ORSE</t>
  </si>
  <si>
    <t>Vidro temperado 10 mm, liso, transparente, com ferragens</t>
  </si>
  <si>
    <t>03149/ORSE</t>
  </si>
  <si>
    <t>Película insulfilm aplicada ou Similar(Basculantes dos banheiros, porta de vidro de correr)</t>
  </si>
  <si>
    <t>13096/ORSE</t>
  </si>
  <si>
    <t>09733/ORSE</t>
  </si>
  <si>
    <t>Puxador duplo para porta, em alumínio polido, ø = 1", l= 40cm, ref. 3008, da Vesfer ou similar</t>
  </si>
  <si>
    <t>03764/ORSE</t>
  </si>
  <si>
    <t>Porta em madeira compensada (canela), lisa, semi-ôca, 0.80 x 2.10 m, revestida c/fórmica, inclusive batentes e ferragens</t>
  </si>
  <si>
    <t>09982/ORSE</t>
  </si>
  <si>
    <t>Porta em madeira compensada (canela), lisa, semi-ôca, 0.90 x 2.10 m, revestida c/fórmica, inclusive batentes e ferragens</t>
  </si>
  <si>
    <t>07165/ORSE</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</si>
  <si>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</si>
  <si>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</si>
  <si>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</si>
  <si>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09072/ORSE</t>
  </si>
  <si>
    <t>Portão em ferro, em gradil metálico, padrão belgo ou equivalente</t>
  </si>
  <si>
    <t>13135/ORSE</t>
  </si>
  <si>
    <t>Portão em chapa de ferro n.º 18(1,25mm), de correr, quadro em tubo de ferro galvanizado/inter horizontal de 2", inclusive trancas/ferrolho - Rev 01</t>
  </si>
  <si>
    <t>PORTA DE CORRER DE ALUMÍNIO, COM DUAS FOLHAS PARA VIDRO, INCLUSO VIDRO LISO INCOLOR, FECHADURA E PUXADOR, SEM ALIZAR. AF_12/2019</t>
  </si>
  <si>
    <t>03163/ORSE</t>
  </si>
  <si>
    <t>Tampo de balcão em granito cinza andorinha, e=2cm</t>
  </si>
  <si>
    <t>FORRO</t>
  </si>
  <si>
    <t>10.1</t>
  </si>
  <si>
    <t>04726/ORSE</t>
  </si>
  <si>
    <t>10.2</t>
  </si>
  <si>
    <t>INSUMO</t>
  </si>
  <si>
    <t>10.3</t>
  </si>
  <si>
    <t>PERFIL TRAVESSA (SECUNDARIO), T CLICADO, EM ACO GALVANIZADO , BRANCO, PARA FORRO REMOVIVEL, 24 X 1250 MM (L X C)</t>
  </si>
  <si>
    <t>10.4</t>
  </si>
  <si>
    <t>FORRO EM DRYWALL, PARA AMBIENTES COMERCIAIS, INCLUSIVE ESTRUTURA DE FIXAÇÃO. AF_05/2017_P</t>
  </si>
  <si>
    <t>REVESTIMENTO DE FACHADA</t>
  </si>
  <si>
    <t>11.1</t>
  </si>
  <si>
    <t>04266/ORSE</t>
  </si>
  <si>
    <t>Junta de dilatação (altura total do pavimento) com preenchimento parcial em isopor h=15cm e preenchimento do complemento com mastique de poliuretano seção 2x2cm, MBT, Basf, ou similar, para pavimentos em concreto</t>
  </si>
  <si>
    <t>11.2</t>
  </si>
  <si>
    <t>05057/ORSE</t>
  </si>
  <si>
    <t>Revestimento metálico em alumínio composto (Alucobond), e=0,3mm, pintura Kaynar 500 composta por seis camadas, inclusive estrutura metálica auxiliar em perfil de viga "U" de 2" - fornecimento e montagem</t>
  </si>
  <si>
    <t>11.3</t>
  </si>
  <si>
    <t>11.4</t>
  </si>
  <si>
    <t>10870/ORSE</t>
  </si>
  <si>
    <t>Rejuntamento de revestimentos pastilha 4cm x 6cm ou 5cm x 5cm - Rev 01_05/2022(Revestimento 7,5x7,5cm Fab. Eliane ou equivalente técnico)</t>
  </si>
  <si>
    <t>11.5</t>
  </si>
  <si>
    <t>09054/ORSE</t>
  </si>
  <si>
    <t>Fornecimento e instalação de brise metálico de alumínio ref. 84F, 45º L, da Fibrocell ou similar</t>
  </si>
  <si>
    <t>9638/ORSE</t>
  </si>
  <si>
    <t>Perfil em alumínio 2" x 1"</t>
  </si>
  <si>
    <t>INSTALAÇÕES ELÉTRICAS</t>
  </si>
  <si>
    <t>9924 - ORSE</t>
  </si>
  <si>
    <t>un</t>
  </si>
  <si>
    <t>15.003.0371-0</t>
  </si>
  <si>
    <t>723 - ORSE</t>
  </si>
  <si>
    <t>CAIXAS</t>
  </si>
  <si>
    <t>11413 - ORSE(A)</t>
  </si>
  <si>
    <t>ELETRODUTO RÍGIDO ROSCÁVEL, PVC, DN 32 MM (1"), PARA CIRCUITOS TERMINAIS, INSTALADO EM FORRO - FORNECIMENTO E INSTALAÇÃO. AF_03/2023</t>
  </si>
  <si>
    <t>LUVA PARA ELETRODUTO, PVC, ROSCÁVEL, DN 32 MM (1"), PARA CIRCUITOS TERMINAIS, INSTALADA EM FORRO - FORNECIMENTO E INSTALAÇÃO. AF_03/2023</t>
  </si>
  <si>
    <t>Bucha com arruela em liga especial zamak p/eletroduto 25mm, d=1"</t>
  </si>
  <si>
    <t>Bucha com arruela em liga especial zamak p/eletroduto 40mm, d=1 1/2"</t>
  </si>
  <si>
    <t>m</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</si>
  <si>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</si>
  <si>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Plug fêmea 2p + t, ABNT, de embutir, 10 A</t>
  </si>
  <si>
    <t>Plug macho 2p + t, ABNT, de embutir, 10 A</t>
  </si>
  <si>
    <t>Cabo de cobre PP Cordplast 3 x 1,5 mm2, 450/750v - fornecimento e instalação</t>
  </si>
  <si>
    <t>SOE 12369 A</t>
  </si>
  <si>
    <t>SOE 12369 C</t>
  </si>
  <si>
    <t>SOE 12369 D</t>
  </si>
  <si>
    <t>LUMINÁRIAS LED DE 17,5W, SOBREPORR COM ALETAS MODELO LAA01 S1750840 DA LUMICENTER OU SIMILAR TÉCNICO- FORNECIMENTO E INSTALAÇÃO</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</si>
  <si>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</si>
  <si>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</si>
  <si>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</si>
  <si>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</si>
  <si>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</si>
  <si>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</si>
  <si>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</si>
  <si>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</si>
  <si>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</si>
  <si>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</si>
  <si>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</si>
  <si>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</si>
  <si>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</si>
  <si>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</si>
  <si>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</si>
  <si>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</si>
  <si>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</si>
  <si>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</si>
  <si>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</si>
  <si>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</si>
  <si>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</si>
  <si>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</si>
  <si>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</si>
  <si>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</si>
  <si>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</si>
  <si>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</si>
  <si>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</si>
  <si>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</si>
  <si>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</si>
  <si>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</si>
  <si>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</si>
  <si>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</si>
  <si>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</si>
  <si>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</si>
  <si>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</si>
  <si>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</si>
  <si>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</si>
  <si>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</si>
  <si>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</si>
  <si>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</si>
  <si>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</si>
  <si>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</si>
  <si>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</si>
  <si>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</si>
  <si>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</si>
  <si>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</si>
  <si>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Distribuidor geral padrão telebrás dimensões 0,60 x 0,60 x 0,12m</t>
  </si>
  <si>
    <t>SPL 18001</t>
  </si>
  <si>
    <t>PATCH PANEL 24 PORTAS, CATEGORIA 5E - FORNECIMENTO E INSTALAÇÃO. AF_11/2019</t>
  </si>
  <si>
    <t>SPC 11112</t>
  </si>
  <si>
    <t>CERTIFICAÇÃO DE CABEAMENTO ESTRUTURADO</t>
  </si>
  <si>
    <t>Distribuidor interno óptico - D.I.O</t>
  </si>
  <si>
    <t>BANDEJA DESLIZANTE PARA RACK 19""</t>
  </si>
  <si>
    <t>Fornecimento e instalação de patch cords cat.6 c/1,50m - Rev 01</t>
  </si>
  <si>
    <t>SPC 11104</t>
  </si>
  <si>
    <t>BANDEJA PARA RACK 19", DESLIZANTE, PERFURADA, 400MM DE PROFUNDIDADE</t>
  </si>
  <si>
    <t>SPC 11101</t>
  </si>
  <si>
    <t>SPC 11102</t>
  </si>
  <si>
    <t>SPC 11111</t>
  </si>
  <si>
    <t>FRENTE FALSA PARA RACK 19".</t>
  </si>
  <si>
    <t>SPC 11108</t>
  </si>
  <si>
    <t>GRAVADOR DIGITAL NVD 3332 - NVR</t>
  </si>
  <si>
    <t>SPC 11110</t>
  </si>
  <si>
    <t>KIT VENTILAÇÃO PARA RACK 19".</t>
  </si>
  <si>
    <t>SPC 11103</t>
  </si>
  <si>
    <t>MONITOR 17"</t>
  </si>
  <si>
    <t>SPC 11105</t>
  </si>
  <si>
    <t>MOUSE SEM FIO</t>
  </si>
  <si>
    <t>SPC 11109</t>
  </si>
  <si>
    <t>ORGANIZADOR DE CABOS PARA RACK</t>
  </si>
  <si>
    <t>SPC 11107</t>
  </si>
  <si>
    <t>SWITCH 24 PORTAS GERENCIÁVEL POE 10/100 /1000 + 4SFP</t>
  </si>
  <si>
    <t>SPC 11106</t>
  </si>
  <si>
    <t>TECLADO SEM FIO</t>
  </si>
  <si>
    <t>SPC 11115</t>
  </si>
  <si>
    <t>Abraçadeira metálica tipo "D" de 1"</t>
  </si>
  <si>
    <t>Abraçadeira metálica tipo "D" de 4"</t>
  </si>
  <si>
    <t>11764 - ORSE</t>
  </si>
  <si>
    <t>Bucha com arruela em alumínio p/eletroduto 100mm, d=4"</t>
  </si>
  <si>
    <t>7872 - ORSE</t>
  </si>
  <si>
    <t>Fornecimento e instalação de caixa de passagem pvc 20 x 20 cm</t>
  </si>
  <si>
    <t>9008 - ORSE</t>
  </si>
  <si>
    <t>Cabo de cobre isolado HEPR (XLPE), rigido,  70mm²,  1kv / 90º C</t>
  </si>
  <si>
    <t>SPV 11892</t>
  </si>
  <si>
    <t>SPV 11893</t>
  </si>
  <si>
    <t>INFRA ESTRUTURA PARA SISTEMA FOTOVOLTAICO</t>
  </si>
  <si>
    <t>Bucha com arruela em liga especial zamak p/eletroduto 20mm, d=3/4"</t>
  </si>
  <si>
    <t>Fornecimento e instalação de haste de aterramento 5/8"x3,00m com conector</t>
  </si>
  <si>
    <t>11131 - ORSE(A)</t>
  </si>
  <si>
    <t>Fornecimento de cartucho para solda exotérmica para cabo 50 mm²</t>
  </si>
  <si>
    <t>681 - ORSE</t>
  </si>
  <si>
    <t>Conector para haste de aterramento 5/8" - fornecimento e assentamento - Rev 02 (10/2021)</t>
  </si>
  <si>
    <t>SOS 11121</t>
  </si>
  <si>
    <t>CONECTOR ATERRINSERT</t>
  </si>
  <si>
    <t>9902 - ORSE(A)</t>
  </si>
  <si>
    <t>Fornecimento de molde de solda exotérmica tipo "X" para cabo 50 mm²</t>
  </si>
  <si>
    <t>10425 - ORSE</t>
  </si>
  <si>
    <t>Conector split -  bolt para cabo de cobre nu #50 mm2 - fornecimento e instalação</t>
  </si>
  <si>
    <t>8440 - ORSE</t>
  </si>
  <si>
    <t>Conector split bolt para cabo de cobre nu #35 mm2 - fornecimento e instalação</t>
  </si>
  <si>
    <t>Cabo de cobre nú 50 mm2 - fornecimento e assentamento (2,27m/kg)</t>
  </si>
  <si>
    <t>kg</t>
  </si>
  <si>
    <t>9392 - ORSE</t>
  </si>
  <si>
    <t>Cabo de cobre nú 35 mm2 - fornecimento e assentamento (3,16m/kg)</t>
  </si>
  <si>
    <t>SOS 12137</t>
  </si>
  <si>
    <t>SOS 12884</t>
  </si>
  <si>
    <t>Placa de sinalizacao, orientação e salvamento fotoluminescente, 38x19 cm, em pvc ,  de saída de emergência-</t>
  </si>
  <si>
    <t>SOS 12895</t>
  </si>
  <si>
    <t>Placa de sinalizacão,  de rota de fuga 20x7 cm com seta fotoluminescente, em pvc , rota de fuga</t>
  </si>
  <si>
    <t>1511 - ORSE</t>
  </si>
  <si>
    <t>Extintor de pó químico ABC, capacidade 6 kg, alcance médio do jato 5m , tempo de descarga 12s, NBR9443, 9444, 10721</t>
  </si>
  <si>
    <t>SPA 111221</t>
  </si>
  <si>
    <t>SPA 111222</t>
  </si>
  <si>
    <t>Fornecimento e instalação de grelha fixa para ar exterior, diâmetro Ø100(mm), fabricante Sicflux ou similar</t>
  </si>
  <si>
    <t>SPA 111223</t>
  </si>
  <si>
    <t>Fornecimento e instalação de grelha plástica auto fechante, diâmetro Ø100(mm), fabricante Sicflux ou similar</t>
  </si>
  <si>
    <t>SPA 111224</t>
  </si>
  <si>
    <t>Fornecimento e instalação de grelha plástica auto fechante, diâmetro Ø150(mm), fabricante Sicflux ou similarr</t>
  </si>
  <si>
    <t>SPA 111231</t>
  </si>
  <si>
    <t>Difusor para ar de renovação em PVC branco, mod. DVK-100, fabricante Multivac ou similar</t>
  </si>
  <si>
    <t>SPA 111232</t>
  </si>
  <si>
    <t>Difusor para ar de renovação em PVC branco, mod. DVK-150, fabricante Multivac ou similar</t>
  </si>
  <si>
    <t>SPA 1112333</t>
  </si>
  <si>
    <t>Difusor para ar de renovação em PVC branco, mod. DVK-200, fabricante Multivac ou similar</t>
  </si>
  <si>
    <t>SPA 111241</t>
  </si>
  <si>
    <t>Fornecimento e instalação de duto flexível Ø4"</t>
  </si>
  <si>
    <t>SPA 111242</t>
  </si>
  <si>
    <t>Fornecimento e instalação de duto flexível Ø6"</t>
  </si>
  <si>
    <t>SPA 111243</t>
  </si>
  <si>
    <t>Fornecimento e instalação de duto flexível Ø8"</t>
  </si>
  <si>
    <t>SPA 111251</t>
  </si>
  <si>
    <t>Fornecimento e instalação de veneziana de ar exterior, mod. AWK, tam. 297x197(mm), fabricante Trox ou similar</t>
  </si>
  <si>
    <t>SPA 111301</t>
  </si>
  <si>
    <t>SPA 111303</t>
  </si>
  <si>
    <t>SPA 1113101</t>
  </si>
  <si>
    <t>SPA 1113102</t>
  </si>
  <si>
    <t>SPA 1113104</t>
  </si>
  <si>
    <t>15.005.0240-0</t>
  </si>
  <si>
    <t>15.005.0245-0</t>
  </si>
  <si>
    <t>Cabo de cobre PP Cordplast 3 x 2,5 mm2, 450/750v - fornecimento</t>
  </si>
  <si>
    <t>21.4</t>
  </si>
  <si>
    <t>1559 - ORSE</t>
  </si>
  <si>
    <t>1638 - ORSE</t>
  </si>
  <si>
    <t>1562 - ORSE</t>
  </si>
  <si>
    <t>21.7</t>
  </si>
  <si>
    <t>21.8</t>
  </si>
  <si>
    <t>21.9</t>
  </si>
  <si>
    <t>21.10</t>
  </si>
  <si>
    <t>50.91.07</t>
  </si>
  <si>
    <t>4283 - ORSE</t>
  </si>
  <si>
    <t>8447 - ORSE</t>
  </si>
  <si>
    <t>2647 - ORSE</t>
  </si>
  <si>
    <t>13758 - ORSE(A)</t>
  </si>
  <si>
    <t>ARREMATES E SOLEIRAS</t>
  </si>
  <si>
    <t>07285/ORSE</t>
  </si>
  <si>
    <t>Soleira em granito branco fortaleza, l = 15 cm, e = 2 cm</t>
  </si>
  <si>
    <t>Soleira em granito branco fortaleza, l = 15 cm, e = 2 cm (PARA RESSALTO NA REGIÃO DOS PAINEIS DE VIDRO)</t>
  </si>
  <si>
    <t>11743/ORSE</t>
  </si>
  <si>
    <t>Divisória em granito branco fortaleza, polido do dois lados, e= 2cm, inclusive montagem com ferragens</t>
  </si>
  <si>
    <t>PINTURA</t>
  </si>
  <si>
    <t>APLICAÇÃO MANUAL DE PINTURA COM TINTA LÁTEX ACRÍLICA EM PAREDES, DUAS DEMÃOS. AF_06/2014</t>
  </si>
  <si>
    <t>08624/ORSE</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</si>
  <si>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</si>
  <si>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</si>
  <si>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</si>
  <si>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</si>
  <si>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</si>
  <si>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COBERTURA</t>
  </si>
  <si>
    <t>00304/ORSE</t>
  </si>
  <si>
    <t>Rufo de concreto armado fck=20mpa l=30cm e h=5cm</t>
  </si>
  <si>
    <t>12509/ORSE</t>
  </si>
  <si>
    <t>TELHAMENTO COM TELHA METÁLICA TERMOACÚSTICA E = 30 MM, COM ATÉ 2 ÁGUAS, INCLUSO IÇAMENTO. AF_07/2019</t>
  </si>
  <si>
    <t>09077/ORSE</t>
  </si>
  <si>
    <t>Cumeeira termoacústica</t>
  </si>
  <si>
    <t>IMPERMEABILIZAÇÃO DE SUPERFÍCIE COM MANTA ASFÁLTICA, UMA CAMADA, INCLUSIVE APLICAÇÃO DE PRIMER ASFÁLTICO, E=3MM. AF_06/2018</t>
  </si>
  <si>
    <t>LOUÇAS E ACESSÓRIOS SANITÁRIOS</t>
  </si>
  <si>
    <t>13465/ORSE</t>
  </si>
  <si>
    <t>Assento elevado para vaso sanitário, com arco e assento almofadado, com 7 cm de altura, cor branca, Astra, ref. TAE7/K ou similar</t>
  </si>
  <si>
    <t>08211/0RSE</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</si>
  <si>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</si>
  <si>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</si>
  <si>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</si>
  <si>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10103/ORSE</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</si>
  <si>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</si>
  <si>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</si>
  <si>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01889/ORSE</t>
  </si>
  <si>
    <t>Espelho plano 4mm</t>
  </si>
  <si>
    <t>07350/ORSE</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</si>
  <si>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</si>
  <si>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</si>
  <si>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</si>
  <si>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09245/ORSE</t>
  </si>
  <si>
    <t>Vaso sanitário linha infantil, CELITE ou similar c/cx acoplada , inclusive assento sanitário infantil, conjunto de fixação DECA SP13 ou similar, anel de vedação, tubo de ligação com acabamento cromado e engate plástico</t>
  </si>
  <si>
    <t>03259/ORSE</t>
  </si>
  <si>
    <t>Fornecimento e instalação de torneira pressmatic compact de mesa, ref. 17160606, docol ou similar</t>
  </si>
  <si>
    <t>TORNEIRA  CROMADA  TUBO  MÓVEL,  DE  PAREDE,  1/2  OU  3/4,  PARA  PIA  DE  COZINHA,  PADRÃO  MÉDIO  -  FORNECIMENTO  E INSTALAÇÃO. AF_01/2020</t>
  </si>
  <si>
    <t>12511/ORSE</t>
  </si>
  <si>
    <t>Dispenser, em plástico, para papel higiênico em rolo</t>
  </si>
  <si>
    <t>11736/ORSE</t>
  </si>
  <si>
    <t>Bancada em granito branco fortaleza, e = 2cm</t>
  </si>
  <si>
    <t>12503/ORSE</t>
  </si>
  <si>
    <t>Rodopia em granito branco siena, L=20cm, e=2cm, aplicado com argamassa industrializada ac-i, com acabamento aboleado</t>
  </si>
  <si>
    <t>11825/ORSE</t>
  </si>
  <si>
    <t>Testeira em granito branco fortaleza, l=10cm (colado), esp.=2cm - fornecimento e colocação</t>
  </si>
  <si>
    <t>12208/ORSE</t>
  </si>
  <si>
    <t>Barra de apoio reta, em aco inox polido, comprimento 80 cm, fixada na parede - fornecimento e instalação. af_01/2020</t>
  </si>
  <si>
    <t>13110/ORSE</t>
  </si>
  <si>
    <t>Barra de apoio, reta, fixa, em aço inox, l=40cm, d=1 1/4", Jackwal ou similar0</t>
  </si>
  <si>
    <t>Barra de apoio reta, em aco inox polido, comprimento 70 cm, fixada na parede - fornecimento e instalação. af_01/2020</t>
  </si>
  <si>
    <t>13109/ORSE</t>
  </si>
  <si>
    <t>Barra de apoio, reta, fixa, em aço inox, l=30cm, d=1 1/4", Jackwal ou similar</t>
  </si>
  <si>
    <t>Barra de apoio em "l", em aco inox polido 70 x 70 cm, fixada na parede - fornecimento e instalacao. af_01/2020</t>
  </si>
  <si>
    <t>SINALIZAÇÃO</t>
  </si>
  <si>
    <t>07323/ORSE</t>
  </si>
  <si>
    <t>LIMPEZA GERAL</t>
  </si>
  <si>
    <t>02450/ORSE</t>
  </si>
  <si>
    <t>Limpeza geral</t>
  </si>
  <si>
    <t>URBANIZAÇÃO E PAISAGISMO</t>
  </si>
  <si>
    <t>ALVENARIA</t>
  </si>
  <si>
    <t>ALVENARIA  DE  VEDAÇÃO  DE  BLOCOS  VAZADOS  DE  CONCRETO  DE  14X19X39  CM (ESPESSURA 14  CM) E ARGAMASSA DE ASSENTAMENTO COM PREPARO EM BETONEIRA. AF_12/2021</t>
  </si>
  <si>
    <t>9103/ORSE</t>
  </si>
  <si>
    <t>Concreto ciclópico com concreto de fck=10Mpa e 50% de pedra de mão</t>
  </si>
  <si>
    <t>CONCRETO MAGRO PARA LASTRO, TRAÇO 1:4,5:4,5 (CIMENTO/ AREIA MÉDIA/ BR1TA 1) - PREPARO MECÂNICO COM BETONEIRA 600 L. AF_07/2016</t>
  </si>
  <si>
    <t>08789/ORSE</t>
  </si>
  <si>
    <t>Muro em alvenaria bloco cerâmico, e= 0,19m, c/ alv de pedra 0,35 x 0,60m, colunas (9x20cm) e cintamento (9x15cm) superior e inferior concreto armado fck = 15,0 Mpa cada 3,00m, chapisco e reboco</t>
  </si>
  <si>
    <t>TUBO PVC, SERIE NORMAL, ESGOTO PREDIAL, DN 50 MM</t>
  </si>
  <si>
    <t>02498/ORSE</t>
  </si>
  <si>
    <t>ESCAVAÇÃO MANUAL DE VALA OU CAVA EM MATERIAL DE 1ª CATEGORIA, PROFUNDIDADE ENTRE 1,50 E 3,00M (MURO EXTERNO)</t>
  </si>
  <si>
    <t>ESCAVAÇÃO MANUAL DE VALA OU CAVA EM MATERIAL DE 1ª CATEGORIA, PROFUNDIDADE ENTRE 1,50 E 3,00M (PARA GABIÃO)</t>
  </si>
  <si>
    <t>02667/ORSE</t>
  </si>
  <si>
    <t>Calha semi-circular em concreto pré-moldado d=40cm</t>
  </si>
  <si>
    <t>01349/ORSE</t>
  </si>
  <si>
    <t>Tubo de pead, PE-80, ramal predial, diam = 20mm (1/2") x 2,3mm (esp.parede)</t>
  </si>
  <si>
    <t>08637/ORSE</t>
  </si>
  <si>
    <t>Chapim de concreto pré-moldado(Muro)</t>
  </si>
  <si>
    <t>PINTURA ÁREA EXTERNA</t>
  </si>
  <si>
    <t>APLICAÇÃO MANUAL DE PINTURA COM TINTA TEXTURIZADA ACRÍLICA EM PAREDES EXTERNAS DE CASAS, UMA COR. AF_06/2014</t>
  </si>
  <si>
    <t>PINTURA DE SÍMBOLOS E TEXTOS COM TINTA ACRÍLICA, DEMARCAÇÃO COM FITA ADESIVA E APLICAÇÃO COM ROLO. AF_05/2021</t>
  </si>
  <si>
    <t>PINTURA DE MEIO-FIO COM TINTA BRANCA A BASE DE CAL (CAIAÇÃO). AF_05/2021</t>
  </si>
  <si>
    <t>Pintura de faixa com tinta acrílica - espessura 0,4 mm</t>
  </si>
  <si>
    <t>FECHAMENTOS EXTERNOS</t>
  </si>
  <si>
    <t>13780/ORSE</t>
  </si>
  <si>
    <t>Cerca/gradil Nylofor h=2,43m, malha 5x20cm - fio 5 mm, revestidos em poliester por processo de pintura eletrostática nas cores verde ou branca. Fornecimento e instalação. Inclusive poste e acessórios.</t>
  </si>
  <si>
    <t>13779/ORSE</t>
  </si>
  <si>
    <t>Cerca/gradil Nylofor h=2,03m, malha 5x20cm - fio 5 mm, revestidos em poliester por processo de pintura eletrostática nas cores verde ou branca. Fornecimento e instalação. Inclusive poste e acessórios.</t>
  </si>
  <si>
    <t>08759/ORSE</t>
  </si>
  <si>
    <t>Corrimão em aço inox ø=1 1/2", duplo, h=90cm</t>
  </si>
  <si>
    <t>07967/ORSE</t>
  </si>
  <si>
    <t>Guarda-corpo em tubo de aço inox ø=1 1/2", duplo, com montantes e fechamento em tubo inox ø=1 1/2", h=96cm, c/acabamento polido, p/fixação em piso</t>
  </si>
  <si>
    <t>13106/ORSE</t>
  </si>
  <si>
    <t>Concertina Dupla, em aço galvanizado, espiral de Ø = 450 mm, 5 clipes p/espiral, lâmina de 30mm e fio interno = 2,75mm, inclusive instalação</t>
  </si>
  <si>
    <t>08538/ORSE</t>
  </si>
  <si>
    <t>Escada em ferro, degraus em barra redonda 3/4" e quadro em barra chata de 2" x 5/16"</t>
  </si>
  <si>
    <t>PAVIMENTAÇÃO EXTERNA</t>
  </si>
  <si>
    <t>09418/ORSE</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</si>
  <si>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</si>
  <si>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</si>
  <si>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</si>
  <si>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</si>
  <si>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</si>
  <si>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05103/ORSE</t>
  </si>
  <si>
    <t>Regularização Manual</t>
  </si>
  <si>
    <t>LIMPEZA MECANIZADA DE CAMADA VEGETAL, VEGETAÇÃO E PEQUENAS ÁRVORES (DIÂMETRO DE TRONCO MENOR QUE 0,20 M), COM TRATOR DE ESTEIRAS.AF_05/2018</t>
  </si>
  <si>
    <t>11449/ORSE</t>
  </si>
  <si>
    <t>Compactação manual com placa vibratória sem controle do grau de compactação</t>
  </si>
  <si>
    <t>TRANSPORTE COM CAMINHÃO BASCULANTE DE 6 M³, EM VIA URBANA PAVIMENTADA, M3XKM DMT ATÉ 30 KM (UNIDADE: M3XKM). AF_07/2020</t>
  </si>
  <si>
    <t>03448/ORSE</t>
  </si>
  <si>
    <t>Boca de lobo com grelha de concreto tipo 1 - 0.70 x 0.40 m</t>
  </si>
  <si>
    <t>und</t>
  </si>
  <si>
    <t>Tubo de pvc para rede coletora de esgoto de parede maciça, dn 200 mm, junta elástica - fornecimento e assentamento. Af_01/2021</t>
  </si>
  <si>
    <t>ELEMENTOS DECORATIVOS</t>
  </si>
  <si>
    <t>12628/ORSE</t>
  </si>
  <si>
    <t>Mastro triplo em tubo ferro galvanizado, alt (útil)= 6m (3,80m x 2" + 2,20m x 1 1/2"), inclusive base de concreto ciclópico</t>
  </si>
  <si>
    <t>PAISAGISMO</t>
  </si>
  <si>
    <t>02394/ORSE</t>
  </si>
  <si>
    <t>Fornecimento e espalhamento de terra vegetal preparada</t>
  </si>
  <si>
    <t>07673/ORSE</t>
  </si>
  <si>
    <t>Planta - Primavera (bougainvillea spectabilis), fornecimento e plantio</t>
  </si>
  <si>
    <t>11118/ORSE</t>
  </si>
  <si>
    <t>08760/ORSE</t>
  </si>
  <si>
    <t>Planta - Palmeira Areca (alt=1,00m), fornecimento e plantio</t>
  </si>
  <si>
    <t>07661/ORSE</t>
  </si>
  <si>
    <t>Planta - Heliconia papagaio (heliconia psittacorum) h=1,00m, fornecimento e plantio</t>
  </si>
  <si>
    <t>09869/ORSE</t>
  </si>
  <si>
    <t>Planta - Ixora amarela (ixora coccinea yellow), fornecimento e plantio</t>
  </si>
  <si>
    <t>09868/ORSE</t>
  </si>
  <si>
    <t>Planta - Ixora rei vermelha (ixora coccinea red), fornecimento e plantio</t>
  </si>
  <si>
    <t>Aplicação de adubo em solo. Af_07/2024</t>
  </si>
  <si>
    <t>07633/ORSE</t>
  </si>
  <si>
    <t>Planta - Ipê amarelo (tabebuia chrysotricha) h=1,00m, fornecimento e plantio</t>
  </si>
  <si>
    <t>09874/ORSE</t>
  </si>
  <si>
    <t>Planta - Cajueiro (anacardium occidentale), fornecimento e plantio</t>
  </si>
  <si>
    <t>ADMINISTRAÇÃO</t>
  </si>
  <si>
    <t>SSS96764D</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</si>
  <si>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</si>
  <si>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r>
      <rPr>
        <b/>
        <sz val="11"/>
        <color rgb="FF333333"/>
        <rFont val="Calibri"/>
        <family val="2"/>
        <scheme val="minor"/>
      </rPr>
      <t>PREÇO(R$)</t>
    </r>
  </si>
  <si>
    <r>
      <rPr>
        <b/>
        <sz val="11"/>
        <color rgb="FF333333"/>
        <rFont val="Calibri"/>
        <family val="2"/>
        <scheme val="minor"/>
      </rPr>
      <t>PREÇO TOTAL (R$)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</si>
  <si>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</si>
  <si>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</si>
  <si>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</si>
  <si>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</si>
  <si>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</si>
  <si>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rFont val="Calibri"/>
        <family val="2"/>
        <scheme val="minor"/>
      </rPr>
      <t>ATERRO MECANIZADO DE VALA COM RETROESCAVADEIRA (CAPACIDADE DA CAÇAMBA DA RETRO: 0,26 M³ / POTÊNCIA: 88 HP), LARGURA DE 0,8 A 1,5 M, PROFUNDI
DADE DE 1,5 A 3,0 M, COM SOLO ARGILO-ARENOSO. AF_05/2016</t>
    </r>
  </si>
  <si>
    <r>
      <rPr>
        <sz val="11"/>
        <color rgb="FF333333"/>
        <rFont val="Calibri"/>
        <family val="2"/>
        <scheme val="minor"/>
      </rPr>
      <t>1.6</t>
    </r>
  </si>
  <si>
    <r>
      <rPr>
        <sz val="11"/>
        <color rgb="FF333333"/>
        <rFont val="Calibri"/>
        <family val="2"/>
        <scheme val="minor"/>
      </rPr>
      <t>1.7</t>
    </r>
  </si>
  <si>
    <r>
      <rPr>
        <sz val="11"/>
        <color rgb="FF333333"/>
        <rFont val="Calibri"/>
        <family val="2"/>
        <scheme val="minor"/>
      </rPr>
      <t>TRANSPORTE COM CAMINHÃO BASCULANTE DE 6 M³, EM VIA URBANA PAVIMENTADA, M3XKM DMT ATÉ 30 KM (UNIDADE: M3XKM). AF_07/2020</t>
    </r>
  </si>
  <si>
    <r>
      <rPr>
        <sz val="11"/>
        <color rgb="FF333333"/>
        <rFont val="Calibri"/>
        <family val="2"/>
        <scheme val="minor"/>
      </rPr>
      <t>1.8</t>
    </r>
  </si>
  <si>
    <r>
      <rPr>
        <sz val="11"/>
        <color rgb="FF333333"/>
        <rFont val="Calibri"/>
        <family val="2"/>
        <scheme val="minor"/>
      </rPr>
      <t>DEMOLIÇÃO DE ALVENARIA DE BLOCO FURADO, DE FORMA MANUAL, SEM REAPROVEITAMENTO. AF_09/2023</t>
    </r>
  </si>
  <si>
    <r>
      <rPr>
        <sz val="11"/>
        <color rgb="FF333333"/>
        <rFont val="Calibri"/>
        <family val="2"/>
        <scheme val="minor"/>
      </rPr>
      <t>1.9</t>
    </r>
  </si>
  <si>
    <r>
      <rPr>
        <sz val="11"/>
        <color rgb="FF333333"/>
        <rFont val="Calibri"/>
        <family val="2"/>
        <scheme val="minor"/>
      </rPr>
      <t>Demolição de concreto com martelete e compressor</t>
    </r>
  </si>
  <si>
    <r>
      <rPr>
        <sz val="11"/>
        <color rgb="FF333333"/>
        <rFont val="Calibri"/>
        <family val="2"/>
        <scheme val="minor"/>
      </rPr>
      <t>2.1</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</si>
  <si>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</si>
  <si>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</si>
  <si>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</si>
  <si>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</si>
  <si>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</si>
  <si>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Barracão para escritório de obra porte pequeno s=25,41m2 com materiais novos</t>
    </r>
  </si>
  <si>
    <r>
      <rPr>
        <sz val="11"/>
        <color rgb="FF333333"/>
        <rFont val="Calibri"/>
        <family val="2"/>
        <scheme val="minor"/>
      </rPr>
      <t>2.7</t>
    </r>
  </si>
  <si>
    <r>
      <rPr>
        <sz val="11"/>
        <color rgb="FF333333"/>
        <rFont val="Calibri"/>
        <family val="2"/>
        <scheme val="minor"/>
      </rPr>
      <t>Barracão fechado porte pequeno para depósito de cimento e almoxarifado (s=38,72 m2) com materiais novos</t>
    </r>
  </si>
  <si>
    <r>
      <rPr>
        <sz val="11"/>
        <color rgb="FF333333"/>
        <rFont val="Calibri"/>
        <family val="2"/>
        <scheme val="minor"/>
      </rPr>
      <t>2.8</t>
    </r>
  </si>
  <si>
    <r>
      <rPr>
        <sz val="11"/>
        <color rgb="FF333333"/>
        <rFont val="Calibri"/>
        <family val="2"/>
        <scheme val="minor"/>
      </rPr>
      <t>Barracão aberto para refeitório de obra (capacidade 24 refeições simultâneas)-s=61,60m2 com materiais novos</t>
    </r>
  </si>
  <si>
    <r>
      <rPr>
        <sz val="11"/>
        <color rgb="FF333333"/>
        <rFont val="Calibri"/>
        <family val="2"/>
        <scheme val="minor"/>
      </rPr>
      <t>2.9</t>
    </r>
  </si>
  <si>
    <r>
      <rPr>
        <sz val="11"/>
        <color rgb="FF333333"/>
        <rFont val="Calibri"/>
        <family val="2"/>
        <scheme val="minor"/>
      </rPr>
      <t>Barracão para banheiro e vestiário de obra, s=35,10m², capacidade 20 operários com materiais novos</t>
    </r>
  </si>
  <si>
    <r>
      <rPr>
        <sz val="11"/>
        <color rgb="FF333333"/>
        <rFont val="Calibri"/>
        <family val="2"/>
        <scheme val="minor"/>
      </rPr>
      <t>2.10</t>
    </r>
  </si>
  <si>
    <r>
      <rPr>
        <sz val="11"/>
        <color rgb="FF333333"/>
        <rFont val="Calibri"/>
        <family val="2"/>
        <scheme val="minor"/>
      </rPr>
      <t>2.11</t>
    </r>
  </si>
  <si>
    <r>
      <rPr>
        <sz val="11"/>
        <color rgb="FF333333"/>
        <rFont val="Calibri"/>
        <family val="2"/>
        <scheme val="minor"/>
      </rPr>
      <t>TAPUME COM TELHA METÁLICA. AF_05/2018</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</si>
  <si>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</si>
  <si>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</si>
  <si>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</si>
  <si>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</si>
  <si>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</si>
  <si>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</si>
  <si>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</si>
  <si>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</si>
  <si>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</si>
  <si>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</si>
  <si>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</si>
  <si>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</si>
  <si>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</si>
  <si>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</si>
  <si>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</si>
  <si>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</si>
  <si>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</si>
  <si>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</si>
  <si>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</si>
  <si>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</si>
  <si>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</si>
  <si>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</si>
  <si>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</si>
  <si>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</si>
  <si>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</si>
  <si>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</si>
  <si>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</si>
  <si>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</si>
  <si>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</si>
  <si>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</si>
  <si>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</si>
  <si>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</si>
  <si>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</si>
  <si>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</si>
  <si>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</si>
  <si>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</si>
  <si>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</si>
  <si>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</si>
  <si>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</si>
  <si>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</si>
  <si>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</si>
  <si>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</si>
  <si>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</si>
  <si>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</si>
  <si>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</si>
  <si>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</si>
  <si>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</si>
  <si>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</si>
  <si>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</si>
  <si>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</si>
  <si>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</si>
  <si>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</si>
  <si>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</si>
  <si>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</si>
  <si>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</si>
  <si>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</si>
  <si>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</si>
  <si>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</si>
  <si>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</si>
  <si>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</si>
  <si>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</si>
  <si>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</si>
  <si>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</si>
  <si>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</si>
  <si>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</si>
  <si>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</si>
  <si>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</si>
  <si>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</si>
  <si>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</si>
  <si>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</si>
  <si>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</si>
  <si>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</si>
  <si>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</si>
  <si>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</si>
  <si>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</si>
  <si>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</si>
  <si>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</si>
  <si>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</si>
  <si>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</si>
  <si>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</si>
  <si>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</si>
  <si>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</si>
  <si>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</si>
  <si>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</si>
  <si>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</si>
  <si>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rFont val="Calibri"/>
        <family val="2"/>
        <scheme val="minor"/>
      </rPr>
      <t>CONTRAPISO EM ARGAMASSA TRAÇO 1:4 (CIMENTO E AREIA), PREPARO MECÂNICO COM BETONEIRA 400 L, APLICADO EM ÁREAS SECAS SOBRE LAJE, NÃO ADERIDO,
ACABAMENTO NÃO REFORÇADO, ESPESSURA 5CM. AF_07/2021</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</si>
  <si>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</si>
  <si>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</si>
  <si>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</si>
  <si>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</si>
  <si>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</si>
  <si>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</si>
  <si>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</si>
  <si>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rFont val="Calibri"/>
        <family val="2"/>
        <scheme val="minor"/>
      </rPr>
      <t>CHAPISCO APLICADO EM ALVENARIAS E ESTRUTURAS DE CONCRETO INTERNAS, COM COLHER DE
PEDREIRO. ARGAMASSA TRAÇO 1:3 COM PREPARO MANUAL.</t>
    </r>
  </si>
  <si>
    <r>
      <rPr>
        <sz val="11"/>
        <color rgb="FF333333"/>
        <rFont val="Calibri"/>
        <family val="2"/>
        <scheme val="minor"/>
      </rPr>
      <t>Fixação (encunhamento) de alvenaria de vedação com tijolo maciço. af_03/2024</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</si>
  <si>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</si>
  <si>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</si>
  <si>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</si>
  <si>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</si>
  <si>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</si>
  <si>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</si>
  <si>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</si>
  <si>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</si>
  <si>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</si>
  <si>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</si>
  <si>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</si>
  <si>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</si>
  <si>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</si>
  <si>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</si>
  <si>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</si>
  <si>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</si>
  <si>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</si>
  <si>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</si>
  <si>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</si>
  <si>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</si>
  <si>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</si>
  <si>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</si>
  <si>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</si>
  <si>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sz val="11"/>
        <color rgb="FF333333"/>
        <rFont val="Calibri"/>
        <family val="2"/>
        <scheme val="minor"/>
      </rPr>
      <t>Bucha com arruela em liga especial zamak p/eletroduto 20mm, d=3/4"</t>
    </r>
  </si>
  <si>
    <r>
      <rPr>
        <sz val="11"/>
        <color rgb="FF333333"/>
        <rFont val="Calibri"/>
        <family val="2"/>
        <scheme val="minor"/>
      </rPr>
      <t>ELETRODUTO FLEXÍVEL LISO, PEAD, DN 32 MM (1"), PARA CIRCUITOS TERMINAIS, INSTALADO EM LAJE - FORNECIMENTO E INSTALAÇÃO. AF_03/2023</t>
    </r>
  </si>
  <si>
    <r>
      <rPr>
        <sz val="11"/>
        <color rgb="FF333333"/>
        <rFont val="Calibri"/>
        <family val="2"/>
        <scheme val="minor"/>
      </rPr>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r>
  </si>
  <si>
    <r>
      <rPr>
        <sz val="11"/>
        <color rgb="FF333333"/>
        <rFont val="Calibri"/>
        <family val="2"/>
        <scheme val="minor"/>
      </rPr>
      <t>Fornecimento e instalação de saída horizontal para eletroduto 3/4" (ref. vl 33 valemam ou similar)</t>
    </r>
  </si>
  <si>
    <r>
      <rPr>
        <b/>
        <sz val="11"/>
        <color rgb="FF333333"/>
        <rFont val="Calibri"/>
        <family val="2"/>
        <scheme val="minor"/>
      </rPr>
      <t>12.2</t>
    </r>
  </si>
  <si>
    <r>
      <rPr>
        <sz val="11"/>
        <color rgb="FF333333"/>
        <rFont val="Calibri"/>
        <family val="2"/>
        <scheme val="minor"/>
      </rPr>
      <t>CAIXA OCTOGONAL 3" X 3", PVC, INSTALADA EM LAJE - FORNECIMENTO E INSTALAÇÃO. AF_03/2023</t>
    </r>
  </si>
  <si>
    <r>
      <rPr>
        <b/>
        <sz val="11"/>
        <color rgb="FF333333"/>
        <rFont val="Calibri"/>
        <family val="2"/>
        <scheme val="minor"/>
      </rPr>
      <t>12.3</t>
    </r>
  </si>
  <si>
    <r>
      <rPr>
        <b/>
        <sz val="11"/>
        <color rgb="FF333333"/>
        <rFont val="Calibri"/>
        <family val="2"/>
        <scheme val="minor"/>
      </rPr>
      <t>ILUMINAÇÃO – CABOS</t>
    </r>
  </si>
  <si>
    <r>
      <rPr>
        <sz val="11"/>
        <color rgb="FF333333"/>
        <rFont val="Calibri"/>
        <family val="2"/>
        <scheme val="minor"/>
      </rPr>
      <t>Cabo de cobre PP Cordplast 3 x 1,5 mm2, 450/750v - fornecimento e instalação</t>
    </r>
  </si>
  <si>
    <r>
      <rPr>
        <b/>
        <sz val="11"/>
        <color rgb="FF333333"/>
        <rFont val="Calibri"/>
        <family val="2"/>
        <scheme val="minor"/>
      </rPr>
      <t>12.4</t>
    </r>
  </si>
  <si>
    <r>
      <rPr>
        <b/>
        <sz val="11"/>
        <color rgb="FF333333"/>
        <rFont val="Calibri"/>
        <family val="2"/>
        <scheme val="minor"/>
      </rPr>
      <t>DISPOSITIVOS</t>
    </r>
  </si>
  <si>
    <r>
      <rPr>
        <sz val="11"/>
        <color rgb="FF333333"/>
        <rFont val="Calibri"/>
        <family val="2"/>
        <scheme val="minor"/>
      </rPr>
      <t>SENSOR DE PRESENÇA SEM FOTOCÉLULA, FIXAÇÃO EM TETO - FORNECIMENTO E INSTALAÇÃO. AF_09/2024</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</si>
  <si>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</si>
  <si>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</si>
  <si>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</si>
  <si>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</si>
  <si>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</si>
  <si>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</si>
  <si>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</si>
  <si>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</si>
  <si>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sz val="11"/>
        <color rgb="FF333333"/>
        <rFont val="Calibri"/>
        <family val="2"/>
        <scheme val="minor"/>
      </rPr>
      <t>CABO DE COBRE FLEXÍVEL ISOLADO, 2,5 MM², ANTI-CHAMA 450/750 V, PARA CIRCUITOS TERMINAIS - FORNECIMENTO E INSTALAÇÃO. AF_03/2023</t>
    </r>
  </si>
  <si>
    <r>
      <rPr>
        <b/>
        <sz val="11"/>
        <color rgb="FF333333"/>
        <rFont val="Calibri"/>
        <family val="2"/>
        <scheme val="minor"/>
      </rPr>
      <t>12.9</t>
    </r>
  </si>
  <si>
    <r>
      <rPr>
        <b/>
        <sz val="11"/>
        <color rgb="FF333333"/>
        <rFont val="Calibri"/>
        <family val="2"/>
        <scheme val="minor"/>
      </rPr>
      <t>POSTES E ACESSÓRIOS</t>
    </r>
  </si>
  <si>
    <r>
      <rPr>
        <sz val="11"/>
        <color rgb="FF333333"/>
        <rFont val="Calibri"/>
        <family val="2"/>
        <scheme val="minor"/>
      </rPr>
      <t>Suporte de fixação em aço galvanizado a fogo, para luminária pública de 01 pétala, encaixe em poste com topo de Ø de 48mm/60,3mm, encaixe da luminária de Ø de 48mm/60,3mm.</t>
    </r>
  </si>
  <si>
    <r>
      <rPr>
        <b/>
        <sz val="11"/>
        <color rgb="FF333333"/>
        <rFont val="Calibri"/>
        <family val="2"/>
        <scheme val="minor"/>
      </rPr>
      <t>12.10</t>
    </r>
  </si>
  <si>
    <r>
      <rPr>
        <sz val="11"/>
        <color rgb="FF333333"/>
        <rFont val="Calibri"/>
        <family val="2"/>
        <scheme val="minor"/>
      </rPr>
      <t>Luminaria em LED p/ iluminação pública LED SMD AUTOVOLT 100 W, 5.000 K, IP-66, IRC 70, FP&gt;0,95, 170lm/w,16.0000 lm e 54.000h, com base para Relé 7 PINOS, Dimerizável,  modelo GL421 G-Light ou similar</t>
    </r>
  </si>
  <si>
    <r>
      <rPr>
        <b/>
        <sz val="11"/>
        <color rgb="FF333333"/>
        <rFont val="Calibri"/>
        <family val="2"/>
        <scheme val="minor"/>
      </rPr>
      <t>12.11</t>
    </r>
  </si>
  <si>
    <r>
      <rPr>
        <b/>
        <sz val="11"/>
        <color rgb="FF333333"/>
        <rFont val="Calibri"/>
        <family val="2"/>
        <scheme val="minor"/>
      </rPr>
      <t>OBRAS CIVIS</t>
    </r>
  </si>
  <si>
    <r>
      <rPr>
        <sz val="11"/>
        <color rgb="FF333333"/>
        <rFont val="Calibri"/>
        <family val="2"/>
        <scheme val="minor"/>
      </rPr>
      <t>ESCAVAÇÃO MANUAL DE VALA. AF_09/2024</t>
    </r>
  </si>
  <si>
    <r>
      <rPr>
        <sz val="11"/>
        <color rgb="FF333333"/>
        <rFont val="Calibri"/>
        <family val="2"/>
        <scheme val="minor"/>
      </rPr>
      <t>REATERRO MANUAL DE VALAS, COM COMPACTADOR DE SOLOS DE PERCUSSÃO. AF_08/2023</t>
    </r>
  </si>
  <si>
    <r>
      <rPr>
        <sz val="11"/>
        <color rgb="FF333333"/>
        <rFont val="Calibri"/>
        <family val="2"/>
        <scheme val="minor"/>
      </rPr>
      <t>LASTRO COM MATERIAL GRANULAR (AREIA MÉDIA), APLICADO EM PISOS OU LAJES SOBRE SOLO, ESPESSURA DE *10
CM*. AF_01/2024</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</si>
  <si>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</si>
  <si>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</si>
  <si>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</si>
  <si>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</si>
  <si>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</si>
  <si>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</si>
  <si>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sz val="11"/>
        <color rgb="FF333333"/>
        <rFont val="Calibri"/>
        <family val="2"/>
        <scheme val="minor"/>
      </rPr>
      <t>Caixa de passagem em alumínio para piso 4" x 2" - Fornecimento e assentamento</t>
    </r>
  </si>
  <si>
    <r>
      <rPr>
        <b/>
        <sz val="11"/>
        <color rgb="FF333333"/>
        <rFont val="Calibri"/>
        <family val="2"/>
        <scheme val="minor"/>
      </rPr>
      <t>12.14</t>
    </r>
  </si>
  <si>
    <r>
      <rPr>
        <sz val="11"/>
        <color rgb="FF333333"/>
        <rFont val="Calibri"/>
        <family val="2"/>
        <scheme val="minor"/>
      </rPr>
      <t>12.14.1</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</si>
  <si>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</si>
  <si>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</si>
  <si>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</si>
  <si>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</si>
  <si>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</si>
  <si>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</si>
  <si>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sz val="11"/>
        <color rgb="FF333333"/>
        <rFont val="Calibri"/>
        <family val="2"/>
        <scheme val="minor"/>
      </rPr>
      <t>Tomada 2p+t, ABNT, 10 A, para piso, com placa em metal amarelo e caixa pvc</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</si>
  <si>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</si>
  <si>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</si>
  <si>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</si>
  <si>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ELETRODUTO RÍGIDO ROSCÁVEL, PVC, DN 32 MM (1"), PARA CIRCUITOS TERMINAIS, INSTALADO EM FORRO - FORNECIMENTO E INSTALAÇÃO. AF_03/2023</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</si>
  <si>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</si>
  <si>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</si>
  <si>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</si>
  <si>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Abraçadeira metálica tipo "D" de 1"</t>
    </r>
  </si>
  <si>
    <r>
      <rPr>
        <sz val="11"/>
        <color rgb="FF333333"/>
        <rFont val="Calibri"/>
        <family val="2"/>
        <scheme val="minor"/>
      </rPr>
      <t>12.16.5</t>
    </r>
  </si>
  <si>
    <r>
      <rPr>
        <sz val="11"/>
        <color rgb="FF333333"/>
        <rFont val="Calibri"/>
        <family val="2"/>
        <scheme val="minor"/>
      </rPr>
      <t>Bucha com arruela em liga especial zamak p/eletroduto 25mm, d=1"</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</si>
  <si>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</si>
  <si>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</si>
  <si>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</si>
  <si>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</si>
  <si>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</si>
  <si>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</si>
  <si>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Cabo de cobre PP Cordplast 3 x 2,5 mm2, 450/750v - fornecimento</t>
    </r>
  </si>
  <si>
    <r>
      <rPr>
        <sz val="11"/>
        <color rgb="FF333333"/>
        <rFont val="Calibri"/>
        <family val="2"/>
        <scheme val="minor"/>
      </rPr>
      <t>12.18.2</t>
    </r>
  </si>
  <si>
    <r>
      <rPr>
        <sz val="11"/>
        <color rgb="FF333333"/>
        <rFont val="Calibri"/>
        <family val="2"/>
        <scheme val="minor"/>
      </rPr>
      <t>Cabo de cobre PP Cordplast 3 x 4.0 mm2, 450/750v - fornecimento</t>
    </r>
  </si>
  <si>
    <r>
      <rPr>
        <sz val="11"/>
        <color rgb="FF333333"/>
        <rFont val="Calibri"/>
        <family val="2"/>
        <scheme val="minor"/>
      </rPr>
      <t>12.18.3</t>
    </r>
  </si>
  <si>
    <r>
      <rPr>
        <sz val="11"/>
        <color rgb="FF333333"/>
        <rFont val="Calibri"/>
        <family val="2"/>
        <scheme val="minor"/>
      </rPr>
      <t>Cabo de cobre PP Cordplast 5 x 4.0 mm2, 450/750v - fornecimento</t>
    </r>
  </si>
  <si>
    <r>
      <rPr>
        <sz val="11"/>
        <color rgb="FF333333"/>
        <rFont val="Calibri"/>
        <family val="2"/>
        <scheme val="minor"/>
      </rPr>
      <t>12.18.4</t>
    </r>
  </si>
  <si>
    <r>
      <rPr>
        <sz val="11"/>
        <color rgb="FF333333"/>
        <rFont val="Calibri"/>
        <family val="2"/>
        <scheme val="minor"/>
      </rPr>
      <t>12.18.5</t>
    </r>
  </si>
  <si>
    <r>
      <rPr>
        <sz val="11"/>
        <color rgb="FF333333"/>
        <rFont val="Calibri"/>
        <family val="2"/>
        <scheme val="minor"/>
      </rPr>
      <t>CABO DE COBRE FLEXÍVEL ISOLADO, 4 MM², ANTI-CHAMA 450/750 V, PARA CIRCUITOS TERMINAIS - FORNECIMENTO E INSTALAÇÃO. AF_03/2023</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</si>
  <si>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</si>
  <si>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</si>
  <si>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</si>
  <si>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</si>
  <si>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</si>
  <si>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</si>
  <si>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</si>
  <si>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</si>
  <si>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</si>
  <si>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</si>
  <si>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</si>
  <si>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</si>
  <si>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</si>
  <si>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sz val="11"/>
        <color rgb="FF333333"/>
        <rFont val="Calibri"/>
        <family val="2"/>
        <scheme val="minor"/>
      </rPr>
      <t>Fornecimento e instalação de caixa de alumínio para piso 4" x 4"</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</si>
  <si>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</si>
  <si>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</si>
  <si>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</si>
  <si>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</si>
  <si>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</si>
  <si>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</si>
  <si>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</si>
  <si>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</si>
  <si>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</si>
  <si>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</si>
  <si>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</si>
  <si>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</si>
  <si>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</si>
  <si>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</si>
  <si>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</si>
  <si>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</si>
  <si>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</si>
  <si>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</si>
  <si>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</si>
  <si>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</si>
  <si>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</si>
  <si>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sz val="11"/>
        <color rgb="FF333333"/>
        <rFont val="Calibri"/>
        <family val="2"/>
        <scheme val="minor"/>
      </rPr>
      <t>Bucha com arruela em liga especial zamak p/eletroduto 50mm, d=2"</t>
    </r>
  </si>
  <si>
    <r>
      <rPr>
        <sz val="11"/>
        <color rgb="FF333333"/>
        <rFont val="Calibri"/>
        <family val="2"/>
        <scheme val="minor"/>
      </rPr>
      <t>LUVA PARA ELETRODUTO, PVC, ROSCÁVEL, DN 60 MM (2"), PARA REDE ENTERRADA DE DISTRIBUIÇÃO DE ENERGIA
ELÉTRICA - FORNECIMENTO E INSTALAÇÃO. AF_12/2021</t>
    </r>
  </si>
  <si>
    <r>
      <rPr>
        <sz val="11"/>
        <color rgb="FF333333"/>
        <rFont val="Calibri"/>
        <family val="2"/>
        <scheme val="minor"/>
      </rPr>
      <t>CURVA 90 GRAUS PARA ELETRODUTO, PVC, ROSCÁVEL, DN 60 MM (2"), PARA REDE ENTERRADA DE DISTRIBUIÇÃO DE ENERGIA ELÉTRICA - FORNECIMENTO E INSTALAÇÃO. AF_12/2021</t>
    </r>
  </si>
  <si>
    <r>
      <rPr>
        <sz val="11"/>
        <color rgb="FF333333"/>
        <rFont val="Calibri"/>
        <family val="2"/>
        <scheme val="minor"/>
      </rPr>
      <t>Abraçadeira metálica tipo "D" de 3/4"</t>
    </r>
  </si>
  <si>
    <r>
      <rPr>
        <sz val="11"/>
        <color rgb="FF333333"/>
        <rFont val="Calibri"/>
        <family val="2"/>
        <scheme val="minor"/>
      </rPr>
      <t>Abraçadeira metálica tipo "D" de 2"</t>
    </r>
  </si>
  <si>
    <r>
      <rPr>
        <sz val="11"/>
        <color rgb="FF333333"/>
        <rFont val="Calibri"/>
        <family val="2"/>
        <scheme val="minor"/>
      </rPr>
      <t>Abraçadeira metálica tipo "D" de 4"</t>
    </r>
  </si>
  <si>
    <r>
      <rPr>
        <sz val="11"/>
        <color rgb="FF333333"/>
        <rFont val="Calibri"/>
        <family val="2"/>
        <scheme val="minor"/>
      </rPr>
      <t>Bucha com arruela em liga especial zamak p/eletroduto 100mm, d=4"</t>
    </r>
  </si>
  <si>
    <r>
      <rPr>
        <sz val="11"/>
        <color rgb="FF333333"/>
        <rFont val="Calibri"/>
        <family val="2"/>
        <scheme val="minor"/>
      </rPr>
      <t>Cabeçote de alumínio de 4" - Fornecimento</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</si>
  <si>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</si>
  <si>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</si>
  <si>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CAIXA ENTERRADA ELÉTRICA RETANGULAR, EM ALVENARIA COM TIJOLOS CERÂMICOS MACIÇOS, FUNDO COM BRITA, DIMENSÕES INTERNAS: 0,6X0,6X0,6 M. AF_12/2020</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</si>
  <si>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</si>
  <si>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</si>
  <si>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</si>
  <si>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</si>
  <si>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</si>
  <si>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</si>
  <si>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sz val="11"/>
        <color rgb="FF333333"/>
        <rFont val="Calibri"/>
        <family val="2"/>
        <scheme val="minor"/>
      </rPr>
      <t>Fornecimento e instalação de haste de aterramento 5/8"x3,00m com conector</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</si>
  <si>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</si>
  <si>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</si>
  <si>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</si>
  <si>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</si>
  <si>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</si>
  <si>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</si>
  <si>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Cabo de cobre isolado EPR ou XLPE 6,0mm²,  0,6/1kv / 90º C</t>
    </r>
  </si>
  <si>
    <r>
      <rPr>
        <sz val="11"/>
        <color rgb="FF333333"/>
        <rFont val="Calibri"/>
        <family val="2"/>
        <scheme val="minor"/>
      </rPr>
      <t>12.26.6</t>
    </r>
  </si>
  <si>
    <r>
      <rPr>
        <sz val="11"/>
        <color rgb="FF333333"/>
        <rFont val="Calibri"/>
        <family val="2"/>
        <scheme val="minor"/>
      </rPr>
      <t>12.26.7</t>
    </r>
  </si>
  <si>
    <r>
      <rPr>
        <sz val="11"/>
        <color rgb="FF333333"/>
        <rFont val="Calibri"/>
        <family val="2"/>
        <scheme val="minor"/>
      </rPr>
      <t>Cabo de cobre isolado em EPR flexível unipolar  50mm² - 0,6Kv/1Kv/90°</t>
    </r>
  </si>
  <si>
    <r>
      <rPr>
        <sz val="11"/>
        <color rgb="FF333333"/>
        <rFont val="Calibri"/>
        <family val="2"/>
        <scheme val="minor"/>
      </rPr>
      <t>12.26.8</t>
    </r>
  </si>
  <si>
    <r>
      <rPr>
        <sz val="11"/>
        <color rgb="FF333333"/>
        <rFont val="Calibri"/>
        <family val="2"/>
        <scheme val="minor"/>
      </rPr>
      <t>Terminal de compressão para cabo de  10 mm2 - fornecimento e instalação</t>
    </r>
  </si>
  <si>
    <r>
      <rPr>
        <sz val="11"/>
        <color rgb="FF333333"/>
        <rFont val="Calibri"/>
        <family val="2"/>
        <scheme val="minor"/>
      </rPr>
      <t>12.26.9</t>
    </r>
  </si>
  <si>
    <r>
      <rPr>
        <sz val="11"/>
        <color rgb="FF333333"/>
        <rFont val="Calibri"/>
        <family val="2"/>
        <scheme val="minor"/>
      </rPr>
      <t>Terminal de compressão para cabo de  16 mm2 - fornecimento e instalação</t>
    </r>
  </si>
  <si>
    <r>
      <rPr>
        <sz val="11"/>
        <color rgb="FF333333"/>
        <rFont val="Calibri"/>
        <family val="2"/>
        <scheme val="minor"/>
      </rPr>
      <t>Terminal de compressão para cabo de  50 mm2 - fornecimento e instalação</t>
    </r>
  </si>
  <si>
    <r>
      <rPr>
        <sz val="11"/>
        <color rgb="FF333333"/>
        <rFont val="Calibri"/>
        <family val="2"/>
        <scheme val="minor"/>
      </rPr>
      <t>Cabo de cobre nú 50 mm2 - fornecimento e assentamento (2,27m/kg)</t>
    </r>
  </si>
  <si>
    <r>
      <rPr>
        <sz val="11"/>
        <color rgb="FF333333"/>
        <rFont val="Calibri"/>
        <family val="2"/>
        <scheme val="minor"/>
      </rPr>
      <t>Conector split bolt em latão estanhado com furo vertical Ø=10mm, para cabos 35 a 70mm2 - TEL-5021</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</si>
  <si>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</si>
  <si>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</si>
  <si>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</si>
  <si>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</si>
  <si>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</si>
  <si>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</si>
  <si>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</si>
  <si>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</si>
  <si>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</si>
  <si>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</si>
  <si>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Quadro de medição indireta  até 200A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</si>
  <si>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</si>
  <si>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</si>
  <si>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</si>
  <si>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</si>
  <si>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</si>
  <si>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</si>
  <si>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QFL-C - Quadro geral de distribuição de embutir, com barramento, em chapa galvaniz., medindo:1000x600x250cm, FORNECIMENTO E INSTALAÇÃO</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</si>
  <si>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</si>
  <si>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</si>
  <si>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</si>
  <si>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</si>
  <si>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</si>
  <si>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</si>
  <si>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</si>
  <si>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</si>
  <si>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</si>
  <si>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</si>
  <si>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</si>
  <si>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</si>
  <si>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</si>
  <si>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CABO DE COBRE FLEXÍVEL ISOLADO, 50 MM², 0,6/1,0 KV, PARA REDE AÉREA DE DISTRIBUIÇÃO DE ENERGIA ELÉTRICA DE BAIXA TENSÃO - FORNECIMENTO E INSTALAÇÃO. AF_07/2020</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</si>
  <si>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</si>
  <si>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</si>
  <si>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</si>
  <si>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</si>
  <si>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</si>
  <si>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</si>
  <si>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</si>
  <si>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</si>
  <si>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</si>
  <si>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</si>
  <si>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sz val="11"/>
        <color rgb="FF333333"/>
        <rFont val="Calibri"/>
        <family val="2"/>
        <scheme val="minor"/>
      </rPr>
      <t>NOBREAK CONCEPTION 10 KVA, 380/220V OU 220/127V ON LINE,  DUPLA CONVERSÃO COM TRANSFORMADOR ISOLADOR E BANCO DE BATERIAS COM 24 ELEMENTOS DE 7,2AH 12V FORNECIMETO E INSTALAÇÃO OU SIMILAR similar.</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</si>
  <si>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</si>
  <si>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</si>
  <si>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</si>
  <si>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</si>
  <si>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</si>
  <si>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</si>
  <si>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Fornecimento e instalação de saída horizontal para eletroduto 1" (ref. vl 33 valemam ou similar)</t>
    </r>
  </si>
  <si>
    <r>
      <rPr>
        <sz val="11"/>
        <color rgb="FF333333"/>
        <rFont val="Calibri"/>
        <family val="2"/>
        <scheme val="minor"/>
      </rPr>
      <t>8453 - ORSE</t>
    </r>
  </si>
  <si>
    <r>
      <rPr>
        <sz val="11"/>
        <color rgb="FF333333"/>
        <rFont val="Calibri"/>
        <family val="2"/>
        <scheme val="minor"/>
      </rPr>
      <t>Cabeçote de alumínio de 2"</t>
    </r>
  </si>
  <si>
    <r>
      <rPr>
        <sz val="11"/>
        <color rgb="FF333333"/>
        <rFont val="Calibri"/>
        <family val="2"/>
        <scheme val="minor"/>
      </rPr>
      <t>341 - ORSE</t>
    </r>
  </si>
  <si>
    <r>
      <rPr>
        <sz val="11"/>
        <color rgb="FF333333"/>
        <rFont val="Calibri"/>
        <family val="2"/>
        <scheme val="minor"/>
      </rPr>
      <t>Fornecimento e instalação de braquete trifásico</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</si>
  <si>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</si>
  <si>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</si>
  <si>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</si>
  <si>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sz val="11"/>
        <color rgb="FF333333"/>
        <rFont val="Calibri"/>
        <family val="2"/>
        <scheme val="minor"/>
      </rPr>
      <t>Cabo telefonico CTP APL SN 50 X 50P</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</si>
  <si>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</si>
  <si>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</si>
  <si>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Tomada para lógica rj45  com eseplho 4x2", embutida, cat. 6</t>
    </r>
  </si>
  <si>
    <r>
      <rPr>
        <sz val="11"/>
        <color rgb="FF333333"/>
        <rFont val="Calibri"/>
        <family val="2"/>
        <scheme val="minor"/>
      </rPr>
      <t>SOL 11</t>
    </r>
  </si>
  <si>
    <r>
      <rPr>
        <sz val="11"/>
        <color rgb="FF333333"/>
        <rFont val="Calibri"/>
        <family val="2"/>
        <scheme val="minor"/>
      </rPr>
      <t>Tomada para lógica rj45  com espelho 4x2", embutida, cat. 6 espelho metálico</t>
    </r>
  </si>
  <si>
    <r>
      <rPr>
        <sz val="11"/>
        <color rgb="FF333333"/>
        <rFont val="Calibri"/>
        <family val="2"/>
        <scheme val="minor"/>
      </rPr>
      <t>SOL 12</t>
    </r>
  </si>
  <si>
    <r>
      <rPr>
        <sz val="11"/>
        <color rgb="FF333333"/>
        <rFont val="Calibri"/>
        <family val="2"/>
        <scheme val="minor"/>
      </rPr>
      <t>Tomada dupla para lógica no piso, espelho 4x2 metal, RJ45</t>
    </r>
  </si>
  <si>
    <r>
      <rPr>
        <sz val="11"/>
        <color rgb="FF333333"/>
        <rFont val="Calibri"/>
        <family val="2"/>
        <scheme val="minor"/>
      </rPr>
      <t>SOL 5</t>
    </r>
  </si>
  <si>
    <r>
      <rPr>
        <sz val="11"/>
        <color rgb="FF333333"/>
        <rFont val="Calibri"/>
        <family val="2"/>
        <scheme val="minor"/>
      </rPr>
      <t>Tomada dupla para lógica RJ45, 4"x4", embutir, completa</t>
    </r>
  </si>
  <si>
    <r>
      <rPr>
        <sz val="11"/>
        <color rgb="FF333333"/>
        <rFont val="Calibri"/>
        <family val="2"/>
        <scheme val="minor"/>
      </rPr>
      <t>SOL 11214 F</t>
    </r>
  </si>
  <si>
    <r>
      <rPr>
        <sz val="11"/>
        <color rgb="FF333333"/>
        <rFont val="Calibri"/>
        <family val="2"/>
        <scheme val="minor"/>
      </rPr>
      <t>Três - Tomadas para lógica rj45  com eseplho 4x4", embutida, cat. 6</t>
    </r>
  </si>
  <si>
    <r>
      <rPr>
        <b/>
        <sz val="11"/>
        <color rgb="FF333333"/>
        <rFont val="Calibri"/>
        <family val="2"/>
        <scheme val="minor"/>
      </rPr>
      <t>13.5</t>
    </r>
  </si>
  <si>
    <r>
      <rPr>
        <sz val="11"/>
        <color rgb="FF333333"/>
        <rFont val="Calibri"/>
        <family val="2"/>
        <scheme val="minor"/>
      </rPr>
      <t>CONCRETO MAGRO PARA LASTRO, TRAÇO 1:4,5:4,5 (EM MASSA SECA DE CIMENTO/ AREIA MÉDIA/ BRITA 1) - PREPARO
MECÂNICO COM BETONEIRA 400 L. AF_05/2021</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</si>
  <si>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</si>
  <si>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</si>
  <si>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</si>
  <si>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</si>
  <si>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</si>
  <si>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</si>
  <si>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</si>
  <si>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</si>
  <si>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</si>
  <si>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</si>
  <si>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</si>
  <si>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</si>
  <si>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</si>
  <si>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</si>
  <si>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</si>
  <si>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</si>
  <si>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</si>
  <si>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</si>
  <si>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</si>
  <si>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</si>
  <si>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</si>
  <si>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</si>
  <si>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sz val="11"/>
        <color rgb="FF333333"/>
        <rFont val="Calibri"/>
        <family val="2"/>
        <scheme val="minor"/>
      </rPr>
      <t>ELETRODUTO FLEXÍVEL CORRUGADO, PVC, DN 25 MM (3/4"), PARA CIRCUITOS TERMINAIS, INSTALADO EM PAREDE - FORNECIMENTO E INSTALAÇÃO. AF_03/2023</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</si>
  <si>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</si>
  <si>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</si>
  <si>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</si>
  <si>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</si>
  <si>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</si>
  <si>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</si>
  <si>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</si>
  <si>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</si>
  <si>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</si>
  <si>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</si>
  <si>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18.1</t>
    </r>
  </si>
  <si>
    <r>
      <rPr>
        <b/>
        <sz val="11"/>
        <color rgb="FF333333"/>
        <rFont val="Calibri"/>
        <family val="2"/>
        <scheme val="minor"/>
      </rPr>
      <t>ILUMINAÇÃO E SINALIZAÇÃO DE EMERGÊNCIA</t>
    </r>
  </si>
  <si>
    <r>
      <rPr>
        <sz val="11"/>
        <rFont val="Calibri"/>
        <family val="2"/>
        <scheme val="minor"/>
      </rPr>
      <t>LUMINÁRIA DE EMERGÊNCIA, COM 30 LÂMPADAS LED DE 2 W, SEM REATOR - FORNECIMENTO E INSTALAÇÃO.
AF_09/2024</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</si>
  <si>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</si>
  <si>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</si>
  <si>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</si>
  <si>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</si>
  <si>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</si>
  <si>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</si>
  <si>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</si>
  <si>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CABO COAXIAL RG6 95% - FORNECIMENTO E INSTALAÇÃO. AF_11/2019</t>
    </r>
  </si>
  <si>
    <r>
      <rPr>
        <sz val="11"/>
        <color rgb="FF333333"/>
        <rFont val="Calibri"/>
        <family val="2"/>
        <scheme val="minor"/>
      </rPr>
      <t>21.026.0012-0</t>
    </r>
  </si>
  <si>
    <r>
      <rPr>
        <sz val="11"/>
        <color rgb="FF333333"/>
        <rFont val="Calibri"/>
        <family val="2"/>
        <scheme val="minor"/>
      </rPr>
      <t>CABO DE COBRE FLEXIVEL DE 750V,SECAO DE 2X1,5MM2,PVC/70°C.FORNECIMENTO</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</si>
  <si>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</si>
  <si>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</si>
  <si>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</si>
  <si>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sz val="11"/>
        <color rgb="FF333333"/>
        <rFont val="Calibri"/>
        <family val="2"/>
        <scheme val="minor"/>
      </rPr>
      <t>Fornecimento e instalação de caixa de passagem 20x20x10cm em chapa galvanizada de sobrepor</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</si>
  <si>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</si>
  <si>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</si>
  <si>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</si>
  <si>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</si>
  <si>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</si>
  <si>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</si>
  <si>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</si>
  <si>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sz val="11"/>
        <rFont val="Calibri"/>
        <family val="2"/>
        <scheme val="minor"/>
      </rPr>
      <t>TUBULACAO EM COBRE PARA INTERLIGACAO DE SPLIT AO CONDENSADOR/EVAPORADOR,CONFORME ABNT NBR 16655,INCLUSIVE ISOLAMENTO TERMICO,ALIMENTACAO ELETRICA,CONEXOES E FIXACAO,PARA APARELHOSDE 9000 A
30000 BTU/H.FORNECIMENTO E INSTALACAO</t>
    </r>
  </si>
  <si>
    <r>
      <rPr>
        <sz val="11"/>
        <rFont val="Calibri"/>
        <family val="2"/>
        <scheme val="minor"/>
      </rPr>
      <t>TUBULACAO EM COBRE PARA INTERLIGACAO DE SPLIT AO CONDENSADOR/EVAPORADOR,CONFORME ABNT NBR 16655,INCLUSIVE ISOLAMENTO TERMICO,ALIMENTACAO ELETRICA,CONEXOES E FIXACAO,PARA APARELHOSDE 36000 A
60000 BTU/H.FORNECIMENTO E INSTALACAO</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</si>
  <si>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</si>
  <si>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</si>
  <si>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</si>
  <si>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</si>
  <si>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</si>
  <si>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</si>
  <si>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</si>
  <si>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sz val="11"/>
        <color rgb="FF333333"/>
        <rFont val="Calibri"/>
        <family val="2"/>
        <scheme val="minor"/>
      </rPr>
      <t>ADAPTADOR, PVC, CURTO COM BOLSA E ROSCA, 20 MM X 1/2", PARA LIGAÇÃO PREDIAL DE ÁGUA. AF_06/2022</t>
    </r>
  </si>
  <si>
    <r>
      <rPr>
        <sz val="11"/>
        <color rgb="FF333333"/>
        <rFont val="Calibri"/>
        <family val="2"/>
        <scheme val="minor"/>
      </rPr>
      <t>ADAPTADOR, PVC, CURTO COM BOLSA E ROSCA, 32 MM X 1", PARA LIGAÇÃO PREDIAL DE ÁGUA. AF_06/2022</t>
    </r>
  </si>
  <si>
    <r>
      <rPr>
        <b/>
        <sz val="11"/>
        <color rgb="FF333333"/>
        <rFont val="Calibri"/>
        <family val="2"/>
        <scheme val="minor"/>
      </rPr>
      <t>21.3</t>
    </r>
  </si>
  <si>
    <r>
      <rPr>
        <b/>
        <sz val="11"/>
        <color rgb="FF333333"/>
        <rFont val="Calibri"/>
        <family val="2"/>
        <scheme val="minor"/>
      </rPr>
      <t>REGISTROS, VÁLVULAS E CONEXÕES</t>
    </r>
  </si>
  <si>
    <r>
      <rPr>
        <sz val="11"/>
        <color rgb="FF333333"/>
        <rFont val="Calibri"/>
        <family val="2"/>
        <scheme val="minor"/>
      </rPr>
      <t>REGISTRO DE GAVETA BRUTO, LATÃO, ROSCÁVEL, 3/4" - FORNECIMENTO E INSTALAÇÃO. AF_08/2021</t>
    </r>
  </si>
  <si>
    <r>
      <rPr>
        <sz val="11"/>
        <color rgb="FF333333"/>
        <rFont val="Calibri"/>
        <family val="2"/>
        <scheme val="minor"/>
      </rPr>
      <t>REGISTRO DE GAVETA BRUTO, LATÃO, ROSCÁVEL, 1" - FORNECIMENTO E INSTALAÇÃO. AF_08/2021</t>
    </r>
  </si>
  <si>
    <r>
      <rPr>
        <sz val="11"/>
        <color rgb="FF333333"/>
        <rFont val="Calibri"/>
        <family val="2"/>
        <scheme val="minor"/>
      </rPr>
      <t>FIXAÇÃO DE TUBOS HORIZONTAIS DE PPR DIÂMETROS MENORES OU IGUAIS A 40 MM, COM ABRAÇADEIRA METÁLICA RÍGIDA TIPO  D  COM PARAFUSO DE FIXAÇÃO 1 1/4", FIXADA DIRETAMENTE NA LAJE OU PAREDE. AF_09/2023</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</si>
  <si>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</si>
  <si>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</si>
  <si>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</si>
  <si>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sz val="11"/>
        <color rgb="FF333333"/>
        <rFont val="Calibri"/>
        <family val="2"/>
        <scheme val="minor"/>
      </rPr>
      <t>JOELHO 90 GRAUS, PVC, SERIE NORMAL, ESGOTO PREDIAL, DN 100 MM, JUNTA ELÁSTICA, FORNECIDO E INSTALADO EM SUBCOLETOR AÉREO DE ESGOTO SANITÁRIO. AF_08/2022</t>
    </r>
  </si>
  <si>
    <r>
      <rPr>
        <sz val="11"/>
        <color rgb="FF333333"/>
        <rFont val="Calibri"/>
        <family val="2"/>
        <scheme val="minor"/>
      </rPr>
      <t>Junção simples em pvc rígido soldável, para esgoto primário, diâm = 50 x 50mm</t>
    </r>
  </si>
  <si>
    <r>
      <rPr>
        <sz val="11"/>
        <color rgb="FF333333"/>
        <rFont val="Calibri"/>
        <family val="2"/>
        <scheme val="minor"/>
      </rPr>
      <t>Junção simples em pvc rígido c/ anéis, para esgoto primário, diâm = 100 x 100mm</t>
    </r>
  </si>
  <si>
    <r>
      <rPr>
        <sz val="11"/>
        <color rgb="FF333333"/>
        <rFont val="Calibri"/>
        <family val="2"/>
        <scheme val="minor"/>
      </rPr>
      <t>Junção simples em pvc rígido soldável, para esgoto primário, diâm = 100 x 50mm</t>
    </r>
  </si>
  <si>
    <r>
      <rPr>
        <sz val="11"/>
        <color rgb="FF333333"/>
        <rFont val="Calibri"/>
        <family val="2"/>
        <scheme val="minor"/>
      </rPr>
      <t>TE, PVC, SERIE NORMAL, ESGOTO PREDIAL, DN 50 X 50 MM, JUNTA ELÁSTICA, FORNECIDO E INSTALADO EM RAMAL DE
DESCARGA OU RAMAL DE ESGOTO SANITÁRIO. AF_08/2022</t>
    </r>
  </si>
  <si>
    <r>
      <rPr>
        <sz val="11"/>
        <color rgb="FF333333"/>
        <rFont val="Calibri"/>
        <family val="2"/>
        <scheme val="minor"/>
      </rPr>
      <t>REDUCAO EXCENTRICA PVC, DN 100 X 50 MM, PARA ESGOTO PREDIAL</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</si>
  <si>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</si>
  <si>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</si>
  <si>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</si>
  <si>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sz val="11"/>
        <color rgb="FF333333"/>
        <rFont val="Calibri"/>
        <family val="2"/>
        <scheme val="minor"/>
      </rPr>
      <t>FOSSAS SEPTICA D=1,50 h=1,80 PRE-MOLDADA CAP.75 PESSOAS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</si>
  <si>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</si>
  <si>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</si>
  <si>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</si>
  <si>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</si>
  <si>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sz val="11"/>
        <color rgb="FF333333"/>
        <rFont val="Calibri"/>
        <family val="2"/>
        <scheme val="minor"/>
      </rPr>
      <t>JOELHO 45 GRAUS, PVC, SERIE NORMAL, ESGOTO PREDIAL, DN 40 MM, JUNTA SOLDÁVEL, FORNECIDO E INSTALADO EM RAMAL DE DESCARGA OU RAMAL DE ESGOTO SANITÁRIO. AF_08/2022</t>
    </r>
  </si>
  <si>
    <r>
      <rPr>
        <b/>
        <sz val="11"/>
        <color rgb="FF333333"/>
        <rFont val="Calibri"/>
        <family val="2"/>
        <scheme val="minor"/>
      </rPr>
      <t>22.3</t>
    </r>
  </si>
  <si>
    <r>
      <rPr>
        <b/>
        <sz val="11"/>
        <color rgb="FF333333"/>
        <rFont val="Calibri"/>
        <family val="2"/>
        <scheme val="minor"/>
      </rPr>
      <t>22.4</t>
    </r>
  </si>
  <si>
    <r>
      <rPr>
        <sz val="11"/>
        <color rgb="FF333333"/>
        <rFont val="Calibri"/>
        <family val="2"/>
        <scheme val="minor"/>
      </rPr>
      <t>Ralo hemisférico em fº fº, tipo abacaxi Ø 100mm</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</si>
  <si>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</si>
  <si>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</si>
  <si>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</si>
  <si>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sz val="11"/>
        <color rgb="FF333333"/>
        <rFont val="Calibri"/>
        <family val="2"/>
        <scheme val="minor"/>
      </rPr>
      <t>VÁLVULA DE RETENÇÃO, DE BRONZE, PÉ COM CRIVOS, ROSCÁVEL, 1" - FORNECIMENTO E INSTALAÇÃO. AF_08/2021</t>
    </r>
  </si>
  <si>
    <r>
      <rPr>
        <sz val="11"/>
        <color rgb="FF333333"/>
        <rFont val="Calibri"/>
        <family val="2"/>
        <scheme val="minor"/>
      </rPr>
      <t>VÁLVULA DE ESFERA BRUTA, BRONZE, ROSCÁVEL, 1'' - FORNECIMENTO E INSTALAÇÃO. AF_08/2021</t>
    </r>
  </si>
  <si>
    <r>
      <rPr>
        <sz val="11"/>
        <color rgb="FF333333"/>
        <rFont val="Calibri"/>
        <family val="2"/>
        <scheme val="minor"/>
      </rPr>
      <t>Válvula retenção vertical, bronze, d = 25 mm (1")</t>
    </r>
  </si>
  <si>
    <r>
      <rPr>
        <b/>
        <sz val="11"/>
        <color rgb="FF333333"/>
        <rFont val="Calibri"/>
        <family val="2"/>
        <scheme val="minor"/>
      </rPr>
      <t>22.7</t>
    </r>
  </si>
  <si>
    <r>
      <rPr>
        <sz val="11"/>
        <color rgb="FF333333"/>
        <rFont val="Calibri"/>
        <family val="2"/>
        <scheme val="minor"/>
      </rPr>
      <t>Conjunto moto-bomba com motor de 3/4 cv, monofásico, bomba centrífuga, sucção=1", recalque=1", pr. máx. 26 mca, alt. sucção 8 mca. faixas hm (m) - q (m3/h) : (23-3,4)(20-4,7)(17-5,7)(14-6,6)(11-7,3), inclusive chave de partida direta</t>
    </r>
  </si>
  <si>
    <r>
      <rPr>
        <sz val="11"/>
        <color rgb="FF333333"/>
        <rFont val="Calibri"/>
        <family val="2"/>
        <scheme val="minor"/>
      </rPr>
      <t>CHAVE DE BOIA AUTOMÁTICA SUPERIOR/INFERIOR 15A/250V - FORNECIMENTO E INSTALAÇÃO. AF_12/2020</t>
    </r>
  </si>
  <si>
    <r>
      <rPr>
        <sz val="11"/>
        <color rgb="FF333333"/>
        <rFont val="Calibri"/>
        <family val="2"/>
        <scheme val="minor"/>
      </rPr>
      <t>Filtro modelo DFR-11, Dancor ou similar, inclusive areia, ou similar, de alta vazão para piscina / fonte</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</si>
  <si>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</si>
  <si>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</si>
  <si>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</si>
  <si>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</si>
  <si>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</si>
  <si>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</si>
  <si>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</si>
  <si>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</si>
  <si>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</si>
  <si>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</si>
  <si>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</si>
  <si>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</si>
  <si>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</si>
  <si>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</si>
  <si>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</si>
  <si>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</si>
  <si>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</si>
  <si>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</si>
  <si>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</si>
  <si>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</si>
  <si>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</si>
  <si>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</si>
  <si>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</si>
  <si>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</si>
  <si>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</si>
  <si>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</si>
  <si>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</si>
  <si>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</si>
  <si>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</si>
  <si>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</si>
  <si>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</si>
  <si>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</si>
  <si>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</si>
  <si>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</si>
  <si>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</si>
  <si>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</si>
  <si>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</si>
  <si>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</si>
  <si>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</si>
  <si>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</si>
  <si>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</si>
  <si>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</si>
  <si>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</si>
  <si>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</si>
  <si>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</si>
  <si>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</si>
  <si>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</si>
  <si>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</si>
  <si>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</si>
  <si>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</si>
  <si>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</si>
  <si>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</si>
  <si>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</si>
  <si>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Pintura de acabamento com lixamento, aplicação de 01 demão de tinta à base de zarcão e 02 demãos de tinta esmalte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</si>
  <si>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</si>
  <si>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</si>
  <si>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</si>
  <si>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</si>
  <si>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</si>
  <si>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PLANTIO DE GRAMA EM PLACAS. AF_05/2018</t>
    </r>
  </si>
  <si>
    <r>
      <rPr>
        <sz val="11"/>
        <color rgb="FF333333"/>
        <rFont val="Calibri"/>
        <family val="2"/>
        <scheme val="minor"/>
      </rPr>
      <t>Planta - Clorofito, fornecimento e plantio</t>
    </r>
  </si>
  <si>
    <r>
      <rPr>
        <sz val="11"/>
        <color rgb="FF333333"/>
        <rFont val="Calibri"/>
        <family val="2"/>
        <scheme val="minor"/>
      </rPr>
      <t>30.1</t>
    </r>
  </si>
  <si>
    <r>
      <rPr>
        <sz val="11"/>
        <color rgb="FF333333"/>
        <rFont val="Calibri"/>
        <family val="2"/>
        <scheme val="minor"/>
      </rPr>
      <t>ENGENHEIRO CIVIL DE OBRA JUNIOR COM ENCARGOS COMPLEMENTARES</t>
    </r>
  </si>
  <si>
    <r>
      <rPr>
        <sz val="11"/>
        <color rgb="FF333333"/>
        <rFont val="Calibri"/>
        <family val="2"/>
        <scheme val="minor"/>
      </rPr>
      <t>30.2</t>
    </r>
  </si>
  <si>
    <r>
      <rPr>
        <sz val="11"/>
        <color rgb="FF333333"/>
        <rFont val="Calibri"/>
        <family val="2"/>
        <scheme val="minor"/>
      </rPr>
      <t>ENCARREGADO GERAL DE OBRAS COM ENCARGOS COMPLEMENTARES</t>
    </r>
  </si>
  <si>
    <r>
      <rPr>
        <sz val="11"/>
        <color rgb="FF333333"/>
        <rFont val="Calibri"/>
        <family val="2"/>
        <scheme val="minor"/>
      </rPr>
      <t>30.3</t>
    </r>
  </si>
  <si>
    <r>
      <rPr>
        <sz val="11"/>
        <color rgb="FF333333"/>
        <rFont val="Calibri"/>
        <family val="2"/>
        <scheme val="minor"/>
      </rPr>
      <t>VIGIA DIURNO COM ENCARGOS COMPLEMENTARES</t>
    </r>
  </si>
  <si>
    <r>
      <rPr>
        <sz val="11"/>
        <color rgb="FF333333"/>
        <rFont val="Calibri"/>
        <family val="2"/>
        <scheme val="minor"/>
      </rPr>
      <t>30.4</t>
    </r>
  </si>
  <si>
    <r>
      <rPr>
        <sz val="11"/>
        <color rgb="FF333333"/>
        <rFont val="Calibri"/>
        <family val="2"/>
        <scheme val="minor"/>
      </rPr>
      <t>DESENHISTA PROJETISTA COM ENCARGOS COMPLEMENTARES(AS BUILT)</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</si>
  <si>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</si>
  <si>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</si>
  <si>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</si>
  <si>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</si>
  <si>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</si>
  <si>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</si>
  <si>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</si>
  <si>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</si>
  <si>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</si>
  <si>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</si>
  <si>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</si>
  <si>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</si>
  <si>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</si>
  <si>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</si>
  <si>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</si>
  <si>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</si>
  <si>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</si>
  <si>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</si>
  <si>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</si>
  <si>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</si>
  <si>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</si>
  <si>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</si>
  <si>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</si>
  <si>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</si>
  <si>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</si>
  <si>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</si>
  <si>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</si>
  <si>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</si>
  <si>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</si>
  <si>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</si>
  <si>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</si>
  <si>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</si>
  <si>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</si>
  <si>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</si>
  <si>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</si>
  <si>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</si>
  <si>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</si>
  <si>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</si>
  <si>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</si>
  <si>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</si>
  <si>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</si>
  <si>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</si>
  <si>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</si>
  <si>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</si>
  <si>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</si>
  <si>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</si>
  <si>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</si>
  <si>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</si>
  <si>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</si>
  <si>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</si>
  <si>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</si>
  <si>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</si>
  <si>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</si>
  <si>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</si>
  <si>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</si>
  <si>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</si>
  <si>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</si>
  <si>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</si>
  <si>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</si>
  <si>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</si>
  <si>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</si>
  <si>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</si>
  <si>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</si>
  <si>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</si>
  <si>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</si>
  <si>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</si>
  <si>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</si>
  <si>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</si>
  <si>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</si>
  <si>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</si>
  <si>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</si>
  <si>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</si>
  <si>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</si>
  <si>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</si>
  <si>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</si>
  <si>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</si>
  <si>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</si>
  <si>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</si>
  <si>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</si>
  <si>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</si>
  <si>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</si>
  <si>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</si>
  <si>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</si>
  <si>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</si>
  <si>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</si>
  <si>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</si>
  <si>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</si>
  <si>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</si>
  <si>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</si>
  <si>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</si>
  <si>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</si>
  <si>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</si>
  <si>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</si>
  <si>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</si>
  <si>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</si>
  <si>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</si>
  <si>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</si>
  <si>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</si>
  <si>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</si>
  <si>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</si>
  <si>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</si>
  <si>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</si>
  <si>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</si>
  <si>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</si>
  <si>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</si>
  <si>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</si>
  <si>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</si>
  <si>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</si>
  <si>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</si>
  <si>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</si>
  <si>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</si>
  <si>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</si>
  <si>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</si>
  <si>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</si>
  <si>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</si>
  <si>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</si>
  <si>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</si>
  <si>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</si>
  <si>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</si>
  <si>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</si>
  <si>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</si>
  <si>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</si>
  <si>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</si>
  <si>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</si>
  <si>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</si>
  <si>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</si>
  <si>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</si>
  <si>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</si>
  <si>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</si>
  <si>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</si>
  <si>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</si>
  <si>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</si>
  <si>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</si>
  <si>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</si>
  <si>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</si>
  <si>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</si>
  <si>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</si>
  <si>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</si>
  <si>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</si>
  <si>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</si>
  <si>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</si>
  <si>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</si>
  <si>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</si>
  <si>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</si>
  <si>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</si>
  <si>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</si>
  <si>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</si>
  <si>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</si>
  <si>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</si>
  <si>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</si>
  <si>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</si>
  <si>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</si>
  <si>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</si>
  <si>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t>LUVA PARA ELETRODUTO, PVC, ROSCÁVEL, DN 25 MM (3/4"), PARA CIRCUITOS TERMINAIS, INSTALADA EM FORRO - FORNECIMENTO E INSTALAÇÃO. AF_03/2023</t>
  </si>
  <si>
    <t>Caixa de passagem em alumínio para piso 4" x 2" - Fornecimento e assentamento</t>
  </si>
  <si>
    <t>Fornecimento e instalação de caixa de passagem 20x20x10cm em chapa galvanizada de sobrepor</t>
  </si>
  <si>
    <t>CURVA 90 GRAUS PARA ELETRODUTO, PVC, ROSCÁVEL, DN 110 MM (4"), PARA REDE ENTERRADA DE DISTRIBUIÇÃO DE ENERGIA ELÉTRICA - FORNECIMENTO E INSTALAÇÃO. AF_12/2021</t>
  </si>
  <si>
    <t>Fornecimento e instalação de exaustor compacto para instalação em parede, mod. Compacto 11, fabricante Sicflux ou similar</t>
  </si>
  <si>
    <t>Fornecimento e instalação de exaustor de linha, mod. In-line com válvula anti-retorno, tam. 270,  fabricante Sicflux ou similar</t>
  </si>
  <si>
    <t>Piso tátil direcional e/ou alerta, em borracha, p/deficientes visuais, dimensões 25x25cm, aplicado, rejuntado, exclusive regularização de base</t>
  </si>
  <si>
    <r>
      <rPr>
        <b/>
        <sz val="11"/>
        <color rgb="FF333333"/>
        <rFont val="Calibri"/>
        <family val="2"/>
        <scheme val="minor"/>
      </rPr>
      <t>DESCRIÇÃO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</si>
  <si>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</si>
  <si>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</si>
  <si>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r>
      <rPr>
        <sz val="11"/>
        <rFont val="Calibri"/>
        <family val="2"/>
        <scheme val="minor"/>
      </rPr>
      <t>Revestimento cerâmico para piso ou parede, 60 x 60 cm, porcelanato, natural, retificado, linha pietra di firenze, grigio, Portobello ou similar, aplicado com argamassa industrializada ac-iii, rejuntado, exclusive regularização de base ou
emboço</t>
    </r>
  </si>
  <si>
    <r>
      <rPr>
        <sz val="11"/>
        <rFont val="Calibri"/>
        <family val="2"/>
        <scheme val="minor"/>
      </rPr>
      <t>ALVENARIA DE VEDAÇÃO COM ELEMENTO VAZADO DE CONCRETO (COBOGÓ) DE 7X50X50CM E
ARGAMASSA DE ASSENTAMENTO COM PREPARO EM BETONEIRA. AF_05/2020</t>
    </r>
  </si>
  <si>
    <r>
      <rPr>
        <sz val="11"/>
        <color rgb="FF333333"/>
        <rFont val="Calibri"/>
        <family val="2"/>
        <scheme val="minor"/>
      </rPr>
      <t>LUVA PARA ELETRODUTO, PVC, ROSCÁVEL, DN 25 MM (3/4"), PARA CIRCUITOS TERMINAIS, INSTALADA EM FORRO - FORNECIMENTO E INSTALAÇÃO. AF_03/2023</t>
    </r>
  </si>
  <si>
    <r>
      <rPr>
        <sz val="11"/>
        <color rgb="FF333333"/>
        <rFont val="Calibri"/>
        <family val="2"/>
        <scheme val="minor"/>
      </rPr>
      <t>QFL-A - Quadro geral de distribuição de embutir, com barramento, em chapa galvaniz., medindo:1200x800x250cm, FORNECIMENTO E INSTALAÇÃO</t>
    </r>
  </si>
  <si>
    <r>
      <rPr>
        <sz val="11"/>
        <color rgb="FF333333"/>
        <rFont val="Calibri"/>
        <family val="2"/>
        <scheme val="minor"/>
      </rPr>
      <t>LUVA PARA ELETRODUTO, PVC, ROSCÁVEL, DN 32 MM (1"), PARA CIRCUITOS TERMINAIS, INSTALADA EM FORRO - FORNECIMENTO E INSTALAÇÃO. AF_03/2023</t>
    </r>
  </si>
  <si>
    <r>
      <rPr>
        <sz val="11"/>
        <color rgb="FF333333"/>
        <rFont val="Calibri"/>
        <family val="2"/>
        <scheme val="minor"/>
      </rPr>
      <t>CABO ELETRÔNICO CATEGORIA 6, INSTALADO EM EDIFICAÇÃO RESIDENCIAL - FORNECIMENTO E INSTALAÇÃO. AF_11/2019</t>
    </r>
  </si>
  <si>
    <r>
      <rPr>
        <sz val="11"/>
        <rFont val="Calibri"/>
        <family val="2"/>
        <scheme val="minor"/>
      </rPr>
      <t>PAINEL SOLAR DAH DHN-72K16/DG595W 144 CEL. NTYPE BIFACIAL PERC 22,65%,OU EQUIVALENTE TÉCNICO, INCLUSIVE INVERSOR GROWATT MAC60KTL3-X LV 60KW TRIFASICO 220V 3MPPT 12 ENTRADAS OU EQUIVALENTE
TÉCNICO</t>
    </r>
  </si>
  <si>
    <r>
      <rPr>
        <sz val="11"/>
        <color rgb="FF333333"/>
        <rFont val="Calibri"/>
        <family val="2"/>
        <scheme val="minor"/>
      </rPr>
      <t>CABO DE COBRE FLEXÍVEL ISOLADO, 1,5 MM², ANTI-CHAMA 450/750 V, PARA CIRCUITOS TERMINAIS - FORNECIMENTO E INSTALAÇÃO. AF_03/2023</t>
    </r>
  </si>
  <si>
    <r>
      <rPr>
        <sz val="11"/>
        <color rgb="FF333333"/>
        <rFont val="Calibri"/>
        <family val="2"/>
        <scheme val="minor"/>
      </rPr>
      <t>CENTRAL DE ALARME COM ATÉ 64 ZONAS, COM PORTA 4010 SMART. FAB.: INTELBRAS OU EQUIVALENTE TÉCNICO; INTELBRAS OU SIMILAR - FORNECIMENTO E INSTALAÇÃO</t>
    </r>
  </si>
  <si>
    <r>
      <rPr>
        <sz val="11"/>
        <color rgb="FF333333"/>
        <rFont val="Calibri"/>
        <family val="2"/>
        <scheme val="minor"/>
      </rPr>
      <t>CAIXA RETANGULAR 4" X 2" MÉDIA (1,30 M DO PISO), PVC, INSTALADA EM PAREDE - FORNECIMENTO E INSTALAÇÃO. AF_03/2023</t>
    </r>
  </si>
  <si>
    <r>
      <rPr>
        <sz val="11"/>
        <color rgb="FF333333"/>
        <rFont val="Calibri"/>
        <family val="2"/>
        <scheme val="minor"/>
      </rPr>
      <t>TUBO, PVC, SOLDÁVEL, DE 20MM, INSTALADO EM RAMAL OU SUB-RAMAL DE ÁGUA - FORNECIMENTO E INSTALAÇÃO. AF_06/2022</t>
    </r>
  </si>
  <si>
    <r>
      <rPr>
        <sz val="11"/>
        <color rgb="FF333333"/>
        <rFont val="Calibri"/>
        <family val="2"/>
        <scheme val="minor"/>
      </rPr>
      <t>LUVA, PVC, SOLDÁVEL, DN 20MM, INSTALADO EM RAMAL OU SUB-RAMAL DE ÁGUA - FORNECIMENTO E INSTALAÇÃO. AF_06/2022</t>
    </r>
  </si>
  <si>
    <r>
      <rPr>
        <sz val="11"/>
        <color rgb="FF333333"/>
        <rFont val="Calibri"/>
        <family val="2"/>
        <scheme val="minor"/>
      </rPr>
      <t>ADAPTADOR CURTO COM BOLSA E ROSCA PARA REGISTRO, PVC, SOLDÁVEL, DN 25MM X 3/4 , INSTALADO EM RAMAL OU SUB-RAMAL DE ÁGUA - FORNECIMENTO E INSTALAÇÃO. AF_06/2022</t>
    </r>
  </si>
  <si>
    <r>
      <rPr>
        <sz val="11"/>
        <color rgb="FF333333"/>
        <rFont val="Calibri"/>
        <family val="2"/>
        <scheme val="minor"/>
      </rPr>
      <t>CHUMBAMENTO LINEAR EM CONTRAPISO PARA RAMAIS/DISTRIBUIÇÃO DE INSTALAÇÕES HIDRÁULICAS COM DIÂMETROS MENORES OU IGUAIS A 40 MM. AF_09/2023</t>
    </r>
  </si>
  <si>
    <r>
      <rPr>
        <sz val="11"/>
        <color rgb="FF333333"/>
        <rFont val="Calibri"/>
        <family val="2"/>
        <scheme val="minor"/>
      </rPr>
      <t>LASTRO COM MATERIAL GRANULAR (AREIA MÉDIA), APLICADO EM PISOS OU LAJES SOBRE SOLO, ESPESSURA DE *10 CM*. AF_01/2024</t>
    </r>
  </si>
  <si>
    <r>
      <rPr>
        <sz val="11"/>
        <color rgb="FF333333"/>
        <rFont val="Calibri"/>
        <family val="2"/>
        <scheme val="minor"/>
      </rPr>
      <t>TUBO PVC, SERIE NORMAL, ESGOTO PREDIAL, DN 40 MM, FORNECIDO E INSTALADO EM RAMAL DE DESCARGA OU RAMAL DE ESGOTO SANITÁRIO. AF_08/2022</t>
    </r>
  </si>
  <si>
    <r>
      <rPr>
        <sz val="11"/>
        <color rgb="FF333333"/>
        <rFont val="Calibri"/>
        <family val="2"/>
        <scheme val="minor"/>
      </rPr>
      <t>JOELHO 45 GRAUS, PVC, SERIE NORMAL, ESGOTO PREDIAL, DN 100 MM, JUNTA ELÁSTICA, FORNECIDO E INSTALADO EM SUBCOLETOR AÉREO DE ESGOTO SANITÁRIO. AF_08/2022</t>
    </r>
  </si>
  <si>
    <r>
      <rPr>
        <sz val="11"/>
        <color rgb="FF333333"/>
        <rFont val="Calibri"/>
        <family val="2"/>
        <scheme val="minor"/>
      </rPr>
      <t>SUMIDOURO RETANGULAR, EM ALVENARIA COM BLOCOS DE CONCRETO, DIMENSÕES INTERNAS: 1,6 X 5,8 X H=3,0 M, ÁREA DE INFILTRAÇÃO: 50 M² (PARA 20 CONTRIBUINTES). . AF_12/2020</t>
    </r>
  </si>
  <si>
    <r>
      <rPr>
        <sz val="11"/>
        <color rgb="FF333333"/>
        <rFont val="Calibri"/>
        <family val="2"/>
        <scheme val="minor"/>
      </rPr>
      <t>TUBO PVC, SERIE NORMAL, ESGOTO PREDIAL, DN 100 MM, FORNECIDO E INSTALADO EM RAMAL DE DESCARGA OU RAMAL DE ESGOTO SANITÁRIO. AF_08/2022</t>
    </r>
  </si>
  <si>
    <r>
      <rPr>
        <sz val="11"/>
        <color rgb="FF333333"/>
        <rFont val="Calibri"/>
        <family val="2"/>
        <scheme val="minor"/>
      </rPr>
      <t>CAIXA ENTERRADA HIDRÁULICA RETANGULAR EM ALVENARIA COM TIJOLOS CERÂMICOS MACIÇOS, DIMENSÕES INTERNAS: 0,6X0,6X0,6 M PARA REDE DE ESGOTO. AF_12/2020</t>
    </r>
  </si>
  <si>
    <r>
      <rPr>
        <sz val="11"/>
        <color rgb="FF333333"/>
        <rFont val="Calibri"/>
        <family val="2"/>
        <scheme val="minor"/>
      </rPr>
      <t>TUBO, PVC, SOLDÁVEL, DE 25MM, INSTALADO EM RAMAL OU SUB-RAMAL DE ÁGUA - FORNECIMENTO E INSTALAÇÃO. AF_06/2022</t>
    </r>
  </si>
  <si>
    <r>
      <rPr>
        <sz val="11"/>
        <color rgb="FF333333"/>
        <rFont val="Calibri"/>
        <family val="2"/>
        <scheme val="minor"/>
      </rPr>
      <t>CURVA 90 GRAUS, PVC, SOLDÁVEL, DN 20MM, INSTALADO EM RAMAL OU SUB-RAMAL DE ÁGUA - FORNECIMENTO E INSTALAÇÃO. AF_06/2022</t>
    </r>
  </si>
  <si>
    <r>
      <rPr>
        <sz val="11"/>
        <color rgb="FF333333"/>
        <rFont val="Calibri"/>
        <family val="2"/>
        <scheme val="minor"/>
      </rPr>
      <t>BUCHA DE REDUÇÃO, CURTA, PVC, SOLDÁVEL, DN 25 X 20 MM, INSTALADO EM RAMAL OU SUB-RAMAL DE ÁGUA - FORNECIMENTO E INSTALAÇÃO. AF_06/2022</t>
    </r>
  </si>
  <si>
    <r>
      <rPr>
        <sz val="11"/>
        <rFont val="Calibri"/>
        <family val="2"/>
        <scheme val="minor"/>
      </rPr>
      <t>Porta papel toalha para papel interfolha 2 ou 3 dobras, injetado com a frente em plástico ABS branco, com visor frontal para controle de
substituição do papel interfolha e fundo em Plástico ABS cinza.</t>
    </r>
  </si>
  <si>
    <t>ATERRO MECANIZADO DE VALA COM RETROESCAVADEIRA (CAPACIDADE DA CAÇAMBA DA RETRO: 0,26 M³ / POTÊNCIA: 88 HP), LARGURA DE 0,8 A 1,5 M, PROFUNDIDADE DE 1,5 A 3,0 M, COM SOLO ARGILO-ARENOSO. AF_05/2016</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</si>
  <si>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</si>
  <si>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</si>
  <si>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LOCACAO CONVENCIONAL DE OBRA, UTILIZANDO GABARITO DE TÁBUAS CORRIDAS PONTALETADAS A CADA 2,00M - 2 UTILIZAÇÕES. AF_10/2018</t>
  </si>
  <si>
    <t>FABRICAÇÃO, MONTAGEM E DESMONTAGEM DE FÔRMA PARA SAPATA, EM MADEIRA SERRADA, E=25 MM, 4 UTILIZAÇÕES. AF 01/2024</t>
  </si>
  <si>
    <t>ARMAÇÃO DE BLOCO, SAPATA ISOLADA, VIGA BALDRAME E SAPATA CORRIDA UTILIZANDO AÇO CA-50 DE 12,5 MM - MONTAGEM. AF 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</si>
  <si>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</si>
  <si>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</si>
  <si>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8  MM - MONTAGEM. AF_01/2024</t>
  </si>
  <si>
    <t>ARMAÇÃO DE LAJE DE ESTRUTURA  CONVENCIONAL  DE CONCRETO ARMADO UTILIZANDO AÇO CA-60  DE 5,0 MM - MONTAGEM. AF_06/2022</t>
  </si>
  <si>
    <t>CONCRETAGEM  DE   SAPATA,  FCK   30  MPA,  COM  USO  DE  BOMBA   -  LANÇAMENTO,  ADENSAMENTO  E ACABAMENTO. AF_01/2024</t>
  </si>
  <si>
    <t>CONCRETAGEM  DE  PILARES,  FCK  =  30  MPA,  COM  USO  DE  BOMBA  -  LANÇAMENTO,  ADENSAMENTO  E ACABAMENTO. AF_02/2022_PS</t>
  </si>
  <si>
    <t>MONTAGEM  E  DESMONTAGEM  DE  FÔRMA  DE  PILARES  RETANGULARES  E  ESTRUTURAS  SIMILARES,  PÉ- DIREITO SIMPLES, EM CHAPA DE MADEIRA COMPENSADA RESINADA, 4 UTILIZAÇÕES. AF_09/2020</t>
  </si>
  <si>
    <t>ARMAÇÃO DE LAJE DE ESTRUTURA  CONVENCIONAL  DE CONCRETO ARMADO UTILIZANDO AÇO CA-50  DE 16,0 MM - MONTAGEM. AF_06/2022</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</si>
  <si>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</si>
  <si>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</si>
  <si>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ESTACA ESCAVADA MECANICAMENTE, SEM FLUIDO ESTABILIZANTE, COM 35CM DE DIÂMETRO, CONCRETO LANÇADO POR CAMINHÃO BETONEIRA (EXCLUSIVE MOBILIZAÇÃO E DESMOBILIZAÇÃO). AF 01/2020</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</si>
  <si>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</si>
  <si>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</si>
  <si>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</si>
  <si>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</si>
  <si>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</si>
  <si>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Parede com sistema em chapas de gesso para drywall RU, uso externo, com duas faces simples e estrutura metálica com guias duplas para paredes com área líquida maior ou igual a 6 m2, com vãos.</t>
  </si>
  <si>
    <t>Porta em vidro temperado 10mm, incolor, inclusive ferragens de fixação e instalação, exclusive puxador - Rev 01_10/2021</t>
  </si>
  <si>
    <t>PORTA DE ALUMÍNIO DE ABRIR COM LAMBRI, COM GUARNIÇÃO, FIXAÇÃO COM PARAFUSOS - FORNECIMENTO E INSTALAÇÃO. AF_12/2019</t>
  </si>
  <si>
    <t>Forro de gesso acartonado, em placas 1250 x 600mm e perfis T, acabamento em filme PVC, marca MOD-LINE, modelo Linho ou similar, instalado</t>
  </si>
  <si>
    <t>PERFIL LONGARINA (PRINCIPAL), T CLICADO, EM ACO, BRANCO NAS FACES APARENTES, PARA FORRO REMOVIVEL, 24 X 32 X 3750 MM (L X H X C</t>
  </si>
  <si>
    <t>REVESTIMENTO CERÂMICO PARA PAREDES EXTERNAS EM PASTILHAS DE PORCELANA 5 X 5 CM (PLACAS DE 30 X 30 CM), ALINHADAS A PRUMO. AF_02/2023(Revestimento 7,5x7,5cm Fab. Eliane ou equivalente técnico)</t>
  </si>
  <si>
    <t>ELETRODUTO RÍGIDO ROSCÁVEL, PVC, DN 25 MM (3/4"), PARA CIRCUITOS TERMINAIS, INSTALADO EM FORRO - FORNECIMENTO E INSTALAÇÃO. AF_03/2023</t>
  </si>
  <si>
    <t>CURVA 90 GRAUS PARA ELETRODUTO, PVC, ROSCÁVEL, DN 25 MM (3/4"), PARA CIRCUITOS TERMINAIS, INSTALADA EM FORRO - FORNECIMENTO E INSTALAÇÃO. AF_03/2023</t>
  </si>
  <si>
    <t>ELETRODUTO FLEXÍVEL CORRUGADO, PVC, DN 25 MM (3/4"), PARA CIRCUITOS TERMINAIS, INSTALADO EM PAREDE - FORNECIMENTO E INSTALAÇÃO. AF_03/2023</t>
  </si>
  <si>
    <t>CAIXA RETANGULAR 4" X 2" MÉDIA (1,30 M DO PISO), PVC, INSTALADA EM PAREDE - FORNECIMENTO E INSTALAÇÃO. AF_03/2023</t>
  </si>
  <si>
    <t>CAIXA RETANGULAR 4" X 4" ALTA (2,00 M DO PISO), PVC, INSTALADA EM PAREDE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</si>
  <si>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</si>
  <si>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</si>
  <si>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</si>
  <si>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</si>
  <si>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</si>
  <si>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TOMADA ALTA DE EMBUTIR (1 MÓDULO), 2P+T 20 A, INCLUINDO SUPORTE E PLACA - FORNECIMENTO E INSTALAÇÃO. AF_03/2023</t>
  </si>
  <si>
    <t>ELETRODUTO RÍGIDO ROSCÁVEL, PVC, DN 50 MM (1 1/2"), PARA REDE ENTERRADA DE DISTRIBUIÇÃO DE ENERGIA ELÉTRICA - FORNECIMENTO E INSTALAÇÃO. AF_12/2021</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</si>
  <si>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</si>
  <si>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</si>
  <si>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</si>
  <si>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ELETRODUTO FLEXÍVEL LISO, PEAD, DN 32 MM (1"), PARA CIRCUITOS TERMINAIS, INSTALADO EM LAJE - FORNECIMENTO E INSTALAÇÃO. AF_03/2023</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</si>
  <si>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</si>
  <si>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</si>
  <si>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</si>
  <si>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</si>
  <si>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</si>
  <si>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</si>
  <si>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</si>
  <si>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</si>
  <si>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CAIXA RETANGULAR 4" X 2" BAIXA (0,30 M DO PISO), PVC, INSTALADA EM PAREDE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</si>
  <si>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</si>
  <si>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</si>
  <si>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</si>
  <si>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CONDULETE DE ALUMÍNIO, TIPO T, PARA ELETRODUTO DE AÇO GALVANIZADO DN 25 MM (1''), APARENTE - FORNECIMENTO E INSTALAÇÃO. AF_10/2022</t>
  </si>
  <si>
    <t>CONDULETE DE ALUMÍNIO, TIPO LR, PARA ELETRODUTO DE AÇO GALVANIZADO DN 25 MM (1''), APARENTE - FORNECIMENTO E INSTALAÇÃO. AF_10/2022</t>
  </si>
  <si>
    <t>CAIXA RETANGULAR 4" X 4" BAIXA (0,30 M DO PISO), PVC, INSTALADA EM PAREDE - FORNECIMENTO E INSTALAÇÃO. AF_03/2023</t>
  </si>
  <si>
    <t>TOMADA BAIXA DE EMBUTIR (4 MÓDULOS), 2P+T 10 A, INCLUINDO SUPORTE E PLACA - FORNECIMENTO E INSTALAÇÃO. AF_03/2023</t>
  </si>
  <si>
    <t>Tomada 2p+t, ABNT, 10 A, para piso, com placa em metal amarelo e caixa pvc</t>
  </si>
  <si>
    <t>ELETROCALHA PERFURADA,COM TAMPA,TIPO "U",50X50MM,TRATAMENTOSUPERFICIAL PRE-ZINCADO A QUENTE,INCLUSIVE CONEXOES,ACESSORIOS E FIXACAO SUPERIOR.FORNECIMENTO E COLOCACAO</t>
  </si>
  <si>
    <t>LUVA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</si>
  <si>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</si>
  <si>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</si>
  <si>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</si>
  <si>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ELETRODUTO FLEXÍVEL CORRUGADO, PEAD, DN 100 (4"), PARA REDE ENTERRADA DE DISTRIBUIÇÃO DE ENERGIA ELÉTRICA - FORNECIMENTO E INSTALAÇÃO. AF_12/2021</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</si>
  <si>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</si>
  <si>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</si>
  <si>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</si>
  <si>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</si>
  <si>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</si>
  <si>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</si>
  <si>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</si>
  <si>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em EPR flexível unipolar  10mm²  - 0,6Kv/1Kv/90°</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</si>
  <si>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</si>
  <si>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</si>
  <si>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</si>
  <si>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</si>
  <si>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CURVA 90 GRAUS PARA ELETRODUTO, PVC, ROSCÁVEL, DN 60 MM (2"), PARA REDE ENTERRADA DE DISTRIBUIÇÃO DE ENERGIA ELÉTRICA - FORNECIMENTO E INSTALAÇÃO. AF_12/2021</t>
  </si>
  <si>
    <t>ELETRODUTO FLEXÍVEL CORRUGADO, PVC, DN 32 MM (1"), PARA CIRCUITOS TERMINAIS, INSTALADO EM PAREDE - FORNECIMENTO E INSTALAÇÃO. AF_03/2023</t>
  </si>
  <si>
    <t>CABO TELEFÔNICO CTP-APL-50 10 PARES INSTALADO EM ENTRADA DE EDIFICAÇÃO - FORNECIMENTO E INSTALAÇÃO. AF_11/2019</t>
  </si>
  <si>
    <t>BLOCO DE PROTEÇÃO TELEFÔNICO J-311 10 PARES COM SUPORTE E 10 MODULOS PROTETORES - FORNECIMENTO E INSTALAÇÃO. AF_11/2019</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</si>
  <si>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</si>
  <si>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</si>
  <si>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ARMAÇÃO DE SAPATA ISOLADA, VIGA BALDRAME E SAPATA CORRIDA UTILIZANDO AÇO CA-50 DE 6,3 MM - MONTAGEM. AF_01/2024</t>
  </si>
  <si>
    <t>ARMAÇÃO DE SAPATA ISOLADA, VIGA BALDRAME E SAPATA CORRIDA UTILIZANDO AÇO CA-50 DE 10 MM -MONTAGEM. AF_01/2024</t>
  </si>
  <si>
    <t>CONCRETAGEM  DE  BLOCO  DE  COROAMENTO  OU  VIGA  BALDRAME,  FCK  30  MPA,  COM  USO  DE  BOMBA  - LANÇAMENTO, ADENSAMENTO E ACABAMENTO. AF_01/2024</t>
  </si>
  <si>
    <t>FABRICAÇÃO,  MONTAGEM E  DESMONTAGEM DE  FÔRMA  PARA  VIGA  BALDRAME,  EM CHAPA  DE  MADEIRA COMPENSADA RESINADA, E=17 MM, 4 UTILIZAÇÕES. AF_01/2024</t>
  </si>
  <si>
    <t>TOMADA BAIXA DE EMBUTIR (3 MÓDULOS), 2P+T 10 A, INCLUINDO SUPORTE E PLACA - FORNECIMENTO E INSTALAÇÃO. AF_03/2023</t>
  </si>
  <si>
    <t>QFL- B - Quadro geral de distribuição de embutir, com barramento, em chapa galvaniz., medindo:1000x600x250cm, FORNECIMENTO E INSTALAÇÃO</t>
  </si>
  <si>
    <t>LASTRO COM MATERIAL GRANULAR (AREIA MÉDIA), APLICADO EM PISOS OU LAJES SOBRE SOLO, ESPESSURA DE *10CM*. AF_01/2024</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</si>
  <si>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</si>
  <si>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</si>
  <si>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</si>
  <si>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</si>
  <si>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</si>
  <si>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CÂMERA IP, BULLET, EXTERNA,  DE RECONHECIMENTO FACIAL COM INFRAVERMELHO, INSTALAÇÃO POR MEIO DE SUPORTE NA PAREDE INTELBRAS  – MODELO VIP 7250 IA FT</t>
  </si>
  <si>
    <t>CABO DE COBRE FLEXÍVEL ISOLADO, 35 MM², 0,6/1,0 KV, PARA REDE AÉREA DE DISTRIBUIÇÃO DE ENERGIA ELÉTRICA DE BAIXA TENSÃO - FORNECIMENTO E INSTALAÇÃO. AF_07/2020</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</si>
  <si>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</si>
  <si>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</si>
  <si>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</si>
  <si>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Placa de sinalizacao de equipamentos de combate a incêndio, fotoluminescente, quadrada, dimensão minima*20 x 20* cm, em pvc *2* mm anti-chamas (simbolos, cores e pictogramas conforme nbr 13434)</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</si>
  <si>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</si>
  <si>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</si>
  <si>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</si>
  <si>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</si>
  <si>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</si>
  <si>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</si>
  <si>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de linha, mod. In-line com válvula anti-retorno, tam. 100B,  fabricante Sicflux ou similar</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</si>
  <si>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</si>
  <si>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</si>
  <si>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</si>
  <si>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</si>
  <si>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</si>
  <si>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</si>
  <si>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32MM, INSTALADO EM RAMAL DE DISTRIBUIÇÃO DE ÁGUA - FORNECIMENTO E INSTALAÇÃO. AF 06/2022</t>
  </si>
  <si>
    <t>LUVA, PVC, SOLDÁVEL, DN 25MM, INSTALADO EM RAMAL OU SUB-RAMAL DE ÁGUA - FORNECIMENTO E INSTALAÇÃO. AF_06/2022</t>
  </si>
  <si>
    <t>TE, PVC, SOLDÁVEL, DN 25MM, INSTALADO EM RAMAL OU SUB-RAMAL DE ÁGUA - FORNECIMENTO E INSTALAÇÃO. AF_06/2022</t>
  </si>
  <si>
    <t>TE, PVC, SOLDÁVEL, DN 20MM, INSTALADO EM RAMAL OU SUB-RAMAL DE ÁGUA - FORNECIMENTO E INSTALAÇÃO. AF_06/2022</t>
  </si>
  <si>
    <t>TE, PVC, SOLDÁVEL, DN 32MM, INSTALADO EM RAMAL OU SUB-RAMAL DE ÁGUA - FORNECIMENTO E INSTALAÇÃO.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</si>
  <si>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</si>
  <si>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</si>
  <si>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</si>
  <si>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</si>
  <si>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</si>
  <si>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COM ACABAMENTO E CANOPLA CROMADOS - FORNECIMENTO E INSTALAÇÃO. AF_08/2021</t>
  </si>
  <si>
    <t>CHUMBAMENTO LINEAR EM ALVENARIA PARA RAMAIS/DISTRIBUIÇÃO DE INSTALAÇÕES HIDRÁULICAS COM DIÂMETROS MENORES OU IGUAIS A 40 MM. AF_09/2023</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</si>
  <si>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</si>
  <si>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</si>
  <si>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</si>
  <si>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</si>
  <si>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</si>
  <si>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</si>
  <si>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50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</si>
  <si>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</si>
  <si>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</si>
  <si>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</si>
  <si>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</si>
  <si>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COM BUCHA DE LATÃO, PVC, SOLDÁVEL, DN 20MM X 1/2", INSTALADO EM RAMAL OU SUB-RAMAL DE ÁGUA - FORNECIMENTO E INSTALAÇÃO. AF_06/2022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</si>
  <si>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</si>
  <si>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</si>
  <si>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</si>
  <si>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</si>
  <si>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</si>
  <si>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FILTRO ANAERÓBIO RETANGULAR, EM ALVENARIA COM TIJOLOS CERÂMICOS MACIÇOS, DIMENSÕES INTERNAS: 1,6 X 5,6 X H=1,67 M, VOLUME ÚTIL: 10752 L (PARA 103 CONTRIBUINTES). AF_12/2020</t>
  </si>
  <si>
    <t>JOELHO 45 GRAUS, PVC, SERIE NORMAL, ESGOTO PREDIAL, DN 40 MM, JUNTA SOLDÁVEL, FORNECIDO E INSTALADO EM RAMAL DE DESCARGA OU RAMAL DE ESGOTO SANITÁRIO. AF_08/2022</t>
  </si>
  <si>
    <t>JOELHO 45 GRAUS, PVC, SERIE R, ÁGUA PLUVIAL, DN 100 MM, JUNTA ELÁSTICA, FORNECIDO E INSTALADO EM CONDUTORES VERTICAIS DE ÁGUAS PLUVIAIS. AF_06/2022</t>
  </si>
  <si>
    <t>UNIÃO, PVC, SOLDÁVEL, DN 32MM, INSTALADO EM RAMAL DE DISTRIBUIÇÃO DE ÁGUA - FORNECIMENTO E INSTALAÇÃO. AF_06/2022</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</si>
  <si>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</si>
  <si>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</si>
  <si>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</si>
  <si>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TUBO, PVC, SOLDÁVEL, DE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</si>
  <si>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</si>
  <si>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</si>
  <si>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CHUMBAMENTO LINEAR EM CONTRAPISO PARA RAMAIS/DISTRIBUIÇÃO DE INSTALAÇÕES HIDRÁULICAS COM DIÂMETROS MENORES OU IGUAIS A 40 MM. AF_09/2023</t>
  </si>
  <si>
    <t>Estrutura Metálica p/ Cobertura c/Vigas-Treliça Pratt e terças em UDC 127, 2 águas, sem lanternin, vãos 10,01 a 20,0m, pintada 1 d oxido ferro + 2 d esmalte epóxi branco, exceto forn. Telhas - Executada</t>
  </si>
  <si>
    <t>PROTEÇÃO MECÂNICA DE SUPERFÍCIE HORIZONTAL COM ARGAMASSA DE CIMENTO E AREIA, TRAÇO 1:3, E=2CM. AF_06/2018</t>
  </si>
  <si>
    <t>Cinta de amarração de alvenaria moldada in loco com utilização de blocos canaleta, espessura de *10* cm. Af_03/2024(pilaretes e cinta)</t>
  </si>
  <si>
    <t>SABONETEIRA PLASTICA TIPO DISPENSER PARA SABONETE LIQUIDO COM RESERVATORIO 800 A 1500 ML, INCLUSO FIXAÇÃO. AF_01/2020</t>
  </si>
  <si>
    <t>k=</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</si>
  <si>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</si>
  <si>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</si>
  <si>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</si>
  <si>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</si>
  <si>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</si>
  <si>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</si>
  <si>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</si>
  <si>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K=</t>
  </si>
  <si>
    <t>ANEXO IX - CRONOGRAMA FISICO-FINANCEIRO - CONSTRUÇÃO DO NOVO FÓRUM DA COMARCA DE SÃO FELIPE</t>
  </si>
  <si>
    <t>OBRA:</t>
  </si>
  <si>
    <t>DATA INÍCIO: 01/03/2025</t>
  </si>
  <si>
    <t>VALOR PERÍODO:</t>
  </si>
  <si>
    <t>LOCAL:</t>
  </si>
  <si>
    <t>BDI: 24,8%</t>
  </si>
  <si>
    <t>DATA TÉRMINO: 31/03/2025</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</si>
  <si>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</si>
  <si>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</si>
  <si>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</si>
  <si>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</si>
  <si>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</si>
  <si>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</si>
  <si>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</si>
  <si>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</si>
  <si>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</si>
  <si>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</si>
  <si>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</si>
  <si>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</si>
  <si>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</si>
  <si>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</si>
  <si>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</si>
  <si>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</si>
  <si>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</si>
  <si>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</si>
  <si>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</si>
  <si>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</si>
  <si>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</si>
  <si>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</si>
  <si>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</si>
  <si>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</si>
  <si>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</si>
  <si>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</si>
  <si>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</si>
  <si>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7.5</t>
  </si>
  <si>
    <t>7.4</t>
  </si>
  <si>
    <t>7.6</t>
  </si>
  <si>
    <t>7.7</t>
  </si>
  <si>
    <t>7.10</t>
  </si>
  <si>
    <t>7.11</t>
  </si>
  <si>
    <t>7.13</t>
  </si>
  <si>
    <t xml:space="preserve">FORNECIM. MONTAGEM PAREDE STEEL FRAME INCLUSIVE PLACA CIMENTICIA GESSO ACARTONADO E ISOLAMENTO LÃ DE ROCHA </t>
  </si>
  <si>
    <t>7.8</t>
  </si>
  <si>
    <t>7.9</t>
  </si>
  <si>
    <t>7.12</t>
  </si>
  <si>
    <t xml:space="preserve">ADITIVO </t>
  </si>
  <si>
    <t>SUPRESSÃO</t>
  </si>
  <si>
    <t>VALOR ADITIVO/SUPRESSÃO</t>
  </si>
  <si>
    <t>Salvador, 31 de outubro de 2025</t>
  </si>
  <si>
    <t>BOLETIM DE MEDIÇÃO Nº 06</t>
  </si>
  <si>
    <t>PERÍODO: 01/04/2026 a 30/04/2026</t>
  </si>
  <si>
    <t>Habite-Se</t>
  </si>
  <si>
    <t>Limpeza Mecanizada De Camada Vegetal, Vegetação E Pequenas Árvores (Diâmetro De Tronco Menor Que 0,20 M), Com Trator De Esteiras. Af_03/2024</t>
  </si>
  <si>
    <t>Regularização De Superfícies Com Motoniveladora Af_11/2019</t>
  </si>
  <si>
    <t>Compactação De Aterros, Com Rolo Vibratório Pé De Carneiro, A 100% Do Proctor Normal</t>
  </si>
  <si>
    <t>Aterro Mecanizado De Vala Com Retroescavadeira (Capacidade Da Caçamba Da Retro: 0,26 M³ / Potência: 88 Hp), Largura De 0,8 A 1,5 M, Profundidade De 1,5 A 3,0 M, Com Solo Argilo-Arenoso. Af_05/2016</t>
  </si>
  <si>
    <t>Coleta E Carga Manuais De Entulho</t>
  </si>
  <si>
    <t>Escavação Com Retro-Escavadeira De Pneus, De Valas, Em Material De 2ª Categoria Até 1,50M De Profundidade</t>
  </si>
  <si>
    <t>Transporte Com Caminhão Basculante De 6 M³, Em Via Urbana Pavimentada, M3Xkm Dmt Até 30 Km (Unidade: M3Xkm). Af_07/2020</t>
  </si>
  <si>
    <t>Demolição De Alvenaria De Bloco Furado, De Forma Manual, Sem Reaproveitamento. Af_09/2023</t>
  </si>
  <si>
    <t>Demolição De Concreto Com Martelete E Compressor</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</si>
  <si>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</si>
  <si>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</si>
  <si>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Andaime Metálico Fachadeiro - Locação Mensal , Exceto Montagem, Desmontagem E Tela</t>
  </si>
  <si>
    <t>Montagem E Desmontagem De Andaime Modular Fachadeiro, Com Piso Metálico, Para Edificações Com Múltiplos Pavimentos (Exclusive Andaime E Limpeza). Af_11/2017</t>
  </si>
  <si>
    <t>Andaime Tubular Metálico Simples Com Rodas - Peça X Dia</t>
  </si>
  <si>
    <t>Barracão Para Escritório De Obra Porte Pequeno S=25,41M2 Com Materiais Novos</t>
  </si>
  <si>
    <t>Barracão Fechado Porte Pequeno Para Depósito De Cimento E Almoxarifado (S=38,72 M2) Com Materiais Novos</t>
  </si>
  <si>
    <t>Barracão Aberto Para Refeitório De Obra (Capacidade 24 Refeições Simultâneas)-S=61,60M2 Com Materiais Novos</t>
  </si>
  <si>
    <t>Barracão Para Banheiro E Vestiário De Obra, S=35,10M², Capacidade 20 Operários Com Materiais Novos</t>
  </si>
  <si>
    <t>Placa De Obra Em Chapa Aço Galvanizado, Instalada</t>
  </si>
  <si>
    <t>Tapume Com Telha Metálica. Af_05/2018</t>
  </si>
  <si>
    <t>Locacao Convencional De Obra, Utilizando Gabarito De Tábuas Corridas Pontaletadas A Cada 2,00M - 2 Utilizações. Af_10/2018</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</si>
  <si>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</si>
  <si>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</si>
  <si>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</si>
  <si>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</si>
  <si>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Concreto  Magro  Para  Lastro,  Traço  1:4,5:4,5  (Em Massa  Seca  De  Cimento/  Areia  Média/  Seixo Rolado) - Preparo Mecânico Com Betoneira 400 L. Af_05/2021</t>
  </si>
  <si>
    <t>Fabricação, Montagem E Desmontagem De Fôrma Para Sapata, Em Madeira Serrada, E=25 Mm, 4 Utilizações. Af 01/2024</t>
  </si>
  <si>
    <t>Armação De Bloco Utilizando Aço Ca-60 De 5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</si>
  <si>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</si>
  <si>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</si>
  <si>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 01/2024</t>
  </si>
  <si>
    <t>Armação De Bloco, Sapata Isolada, Viga Baldrame E Sapata Corrida Utilizando Aço Ca-50 De 16 Mm - Montagem. Af_01/2024</t>
  </si>
  <si>
    <t>Impermeabilização De Superfície Com Emulsão Asfáltica, 2 Demãos. Af_09/2023</t>
  </si>
  <si>
    <t>Concreto Fck = 25Mpa, Traço 1:2,2:2,5 (Em Massa Seca De Cimento/ Areia Média/ Seixo Rolado) - Preparo Mecânico Com Betoneira 400 L. Af_05/2021</t>
  </si>
  <si>
    <t>Lançamento  Com  Uso  De  Bomba,  Adensamento  E  Acabamento  De  Concreto  Em  Estruturas. Af_02/2022</t>
  </si>
  <si>
    <t>Concretagem  De   Sapata,  Fck   30  Mpa,  Com  Uso  De  Bomba   -  Lançamento,  Adensamento  E Acabamento. Af_01/2024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</si>
  <si>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</si>
  <si>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</si>
  <si>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</si>
  <si>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</si>
  <si>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-Montagem. Af_01/2024</t>
  </si>
  <si>
    <t>Armação De Bloco, Sapata Isolada, Viga Baldrame E Sapata Corrida Utilizando Aço Ca-50 De 12,5 Mm - Montagem. Af_01/2024</t>
  </si>
  <si>
    <t>Fabricação,  Montagem E  Desmontagem De  Fôrma  Para  Viga  Baldrame,  Em Chapa  De  Madeira Compensada Resinada, E=17 Mm, 4 Utilizações. Af_01/2024</t>
  </si>
  <si>
    <t>Concretagem  De  Bloco  De  Coroamento  Ou  Viga  Baldrame,  Fck  30  Mpa,  Com  Uso  De  Bomba  - Lançamento, Adensamento E Acabamento. Af_01/2024</t>
  </si>
  <si>
    <t>Montagem E Desmontagem De Fôrma De Laje Maciça, Pé-Direito Simples, Em Chapa De Madeira Compensada   Resinada   E   Cimbramento   De   Madeira,   4   Utilizações.   Escoramento   Metálico Telescópico.</t>
  </si>
  <si>
    <t>Concretagem  De  Vigas  E  Lajes,  Fck=30  Mpa,  Para  Lajes  Maciças Ou  Nervuradas Com Uso De Bomba - Lançamento, Adensamento E Acabamento.</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</si>
  <si>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</si>
  <si>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</si>
  <si>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</si>
  <si>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</si>
  <si>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</si>
  <si>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Aplicação De Lona Plástica Para Execução De Pavimentos De Concreto.</t>
  </si>
  <si>
    <t>Montagem E Desmontagem De Fôrma De Laje Maciça, Pé-Direito Simples, Em Chapa De Madeira Compensada Resinada, 6 Utilizações. Af_09/2020</t>
  </si>
  <si>
    <t>Impermeabilização  Com  Aplicação  De  Sika  Top  107,  Bi-Componente,  Cor  Branca,  02  Demãos  Cruzadas,  Aplicado  À Trincha.</t>
  </si>
  <si>
    <t>Tampa De Ferro Fundido 60X40Cm</t>
  </si>
  <si>
    <t>Fabricação, Montagem E Desmontagem De Fôrma Para Sapata, Em Madeira Serrada, E=25 Mm, 4 Utilizações. Af_01/2024</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</si>
  <si>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</si>
  <si>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</si>
  <si>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Concretagem  De  Pilares,  Fck  =  30  Mpa,  Com  Uso  De  Bomba  -  Lançamento,  Adensamento  E Acabamento. Af_02/2022_Ps</t>
  </si>
  <si>
    <t>Armação De Pilar  Ou  Viga De Estrutura  Convencional De Concreto Armado Utilizando Aço Ca-60 De 5,0 Mm - Montagem. Af_06/2022</t>
  </si>
  <si>
    <t>Armação De Pilar  Ou  Viga De Estrutura  Convencional De Concreto Armado Utilizando Aço Ca-50 De 10,0 Mm - Montagem. Af_06/2022</t>
  </si>
  <si>
    <t>SUPRAESTRUTURA</t>
  </si>
  <si>
    <t>Montagem  E  Desmontagem  De  Fôrma  De  Pilares  Retangulares  E  Estruturas  Similares,  Pé- Direito Simples, Em Chapa De Madeira Compensada Resinada, 4 Utilizações. Af_09/2020</t>
  </si>
  <si>
    <t>ARMAÇÃO DE PILAR  OU VIGA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</si>
  <si>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</si>
  <si>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</si>
  <si>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</si>
  <si>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VIGAS</t>
  </si>
  <si>
    <t>Fabricação,  Montagem  E  Desmontagem  De  Fôrma  Para  Viga  Baldrame,  Em Chapa  De  Madeira Compensada Resinada, E=17 Mm, 4 Utilizações. Af_01/2024</t>
  </si>
  <si>
    <t>Armação De Pilar  Ou  Viga De Estrutura  Convencional De Concreto Armado Utilizando Aço Ca-50 De 6,3 Mm - Montagem. Af_06/2022</t>
  </si>
  <si>
    <t>Armação De Pilar  Ou  Viga De Estrutura  Convencional De Concreto Armado Utilizando Aço Ca-50 De 8,0 Mm - Montagem. Af_06/2022</t>
  </si>
  <si>
    <t>LAJES</t>
  </si>
  <si>
    <t>Armação De Laje De Estrutura  Convencional  De Concreto Armado Utilizando Aço Ca-50  De 16,0 Mm - Montagem. Af_06/2022</t>
  </si>
  <si>
    <t>Controle Tecnológico De Concreto "Com" Moldagem De Corpos De Prova, Distancia Até 30 Km</t>
  </si>
  <si>
    <t>ESCADAS</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</si>
  <si>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</si>
  <si>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</si>
  <si>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DEPOSITO</t>
  </si>
  <si>
    <t>Reaterro Mecanizado De Vala Com Retroescavadeira (Capacidade Da Caçamba   Da Retro: 0,26 M³/Potência: 88 Hp), Largura 0,8 A 1,5 M, Profundidade Até 1,5 M, Com Solo (Sem Substituição) De 1ª Categoria, Com Compactador De Solos De Percussão Af_08/2023</t>
  </si>
  <si>
    <t>Armação De Bloco Utilizando Aço Ca-50 De 6,3 Mm - Montagem. Af_01/2024</t>
  </si>
  <si>
    <t>ESTACAS</t>
  </si>
  <si>
    <t>Estaca Escavada Mecanicamente, Sem Fluido Estabilizante, Com 35Cm De Diâmetro, Concreto Lançado Por Caminhão Betoneira (Exclusive Mobilização E Desmobilização). Af 01/2020</t>
  </si>
  <si>
    <t>Estaca Escavada Mecanicamente, Sem Fluido Estabilizante, Com 30Cm De Diâmetro, Concreto Lançado Por Caminhão Betoneira (Exclusive Mobilização E Desmobilização). Af_01/2020</t>
  </si>
  <si>
    <t>Ensaio - Prova De Carga Estática</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</si>
  <si>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</si>
  <si>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</si>
  <si>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</si>
  <si>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CORTINA DE CONTENÇÃO</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</si>
  <si>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</si>
  <si>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</si>
  <si>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</si>
  <si>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Lastro De Brita 1</t>
  </si>
  <si>
    <t>Colchão De Areia</t>
  </si>
  <si>
    <t>Revestimento Cerâmico Para Piso Ou Parede, 60 X 60 Cm, Porcelanato, Natural, Retificado, Linha Pietra Di Firenze, Grigio, Portobello Ou Similar, Aplicado Com Argamassa Industrializada Ac-Iii, Rejuntado, Exclusive Regularização De Base Ou Emboço</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</si>
  <si>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</si>
  <si>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</si>
  <si>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</si>
  <si>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</si>
  <si>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</si>
  <si>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Parede Com Placas De Gesso Acartonado (Drywall), Para Uso Interno, Com Duas Faces Simples E Estrutura Metálica Com Guias Duplas, Com Vãos.</t>
  </si>
  <si>
    <t>Parede Com Sistema Em Chapas De Gesso Para Drywall Ru, Uso Externo, Com Duas Faces Simples E Estrutura Metálica Com Guias Duplas Para Paredes Com Área Líquida Maior Ou Igual A 6 M2, Com Vãos.</t>
  </si>
  <si>
    <t>Manta Em Lã De Rocha De 25Mm - Fornecimento E Aplicação</t>
  </si>
  <si>
    <t>Alvenaria De Vedação De Blocos Cerâmicos Furados Na Vertical De 14X19X39 Cm (Espessura 14 Cm) E Argamassa De Assentamento Com Preparo Em Betoneira. Af_12/2021</t>
  </si>
  <si>
    <t>Chapisco Aplicado Em Alvenarias E Estruturas De Concreto Internas, Com Colher De
Pedreiro. Argamassa Traço 1:3 Com Preparo Manual.</t>
  </si>
  <si>
    <t>Reboco Ou Emboço Externo, De Parede, Com Argamassa Traço T5 - 1:2:8 (Cimento / Cal / Areia), Espessura 2,5 Cm</t>
  </si>
  <si>
    <t>Fixação (Encunhamento) De Alvenaria De Vedação Com Tijolo Maciço. Af_03/2024</t>
  </si>
  <si>
    <t>Rodapé Em Granito Branco Polar10Cm X 2Cm</t>
  </si>
  <si>
    <t>Revestimento Cerâmico Para Piso Ou Parede, 60 X 60 Cm, Porcelanato, Natural, Retificado, Linha Pietra Di Firenze, Grigio, Portobello Ou Similar, Aplicado Com Argamassa Industrializada Ac-Iii, Rejuntado, Exclusive Regularização De Base Ou
Emboço</t>
  </si>
  <si>
    <t>Verga Moldada In Loco Em Concreto, Espessura De *20* Cm. Af_03/2024</t>
  </si>
  <si>
    <t>Contraverga Moldada In Loco Em Concreto, Espessura De *20* Cm. Af_03/2024</t>
  </si>
  <si>
    <t>Alvenaria De Vedação Com Elemento Vazado De Concreto (Cobogó) De 7X50X50Cm E
Argamassa De Assentamento Com Preparo Em Betoneira. Af_05/2020</t>
  </si>
  <si>
    <t>Mola Hidráulica Para Porta De Madeira (Brasil Ou Similar)</t>
  </si>
  <si>
    <t>Mola Hidraulica De Piso Para Porta De Vidro Temperado. Af_01/2021</t>
  </si>
  <si>
    <t>Persiana Horizontal 15Mm, Slimlux Ou Similar</t>
  </si>
  <si>
    <t>Janela Em Alumínio, Cor N/P/B, Tipo Moldura-Vidro, De Correr, Exclusive Vidro</t>
  </si>
  <si>
    <t>Contramarco De Aço, Fixação Com Argamassa - Fornecimento E Instalação Af_12/2019</t>
  </si>
  <si>
    <t>Janela Em Alumínio, Cor N/P/B, Tipo Moldura-Vidro, Max-Ar, Exclusive Vidro</t>
  </si>
  <si>
    <t>Vidro Liso Incolor 6Mm</t>
  </si>
  <si>
    <t>Vidro Temperado 10 Mm, Liso, Transparente, Com Ferragens</t>
  </si>
  <si>
    <t>Película Insulfilm Aplicada Ou Similar(Basculantes Dos Banheiros, Porta De Vidro De Correr)</t>
  </si>
  <si>
    <t>Porta Em Vidro Temperado 10Mm, Incolor, Inclusive Ferragens De Fixação E Instalação, Exclusive Puxador - Rev 01_10/2021</t>
  </si>
  <si>
    <t>Puxador Duplo Para Porta, Em Alumínio Polido, Ø = 1", L= 40Cm, Ref. 3008, Da Vesfer Ou Similar</t>
  </si>
  <si>
    <t>Porta Em Madeira Compensada (Canela), Lisa, Semi-Ôca, 0.80 X 2.10 M, Revestida C/Fórmica, Inclusive Batentes E Ferragens</t>
  </si>
  <si>
    <t>Porta Em Madeira Compensada (Canela), Lisa, Semi-Ôca, 0.90 X 2.10 M, Revestida C/Fórmica, Inclusive Batentes E Ferragens</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</si>
  <si>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</si>
  <si>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</si>
  <si>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</si>
  <si>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Portão Em Ferro, Em Gradil Metálico, Padrão Belgo Ou Equivalente</t>
  </si>
  <si>
    <t>Portão Em Chapa De Ferro N.º 18(1,25Mm), De Correr, Quadro Em Tubo De Ferro Galvanizado/Inter Horizontal De 2", Inclusive Trancas/Ferrolho - Rev 01</t>
  </si>
  <si>
    <t>Porta De Alumínio De Abrir Com Lambri, Com Guarnição, Fixação Com Parafusos - Fornecimento E Instalação. Af_12/2019</t>
  </si>
  <si>
    <t>Porta De Correr De Alumínio, Com Duas Folhas Para Vidro, Incluso Vidro Liso Incolor, Fechadura E Puxador, Sem Alizar. Af_12/2019</t>
  </si>
  <si>
    <t>Tampo De Balcão Em Granito Cinza Andorinha, E=2Cm</t>
  </si>
  <si>
    <t>Forro De Gesso Acartonado, Em Placas 1250 X 600Mm E Perfis T, Acabamento Em Filme Pvc, Marca Mod-Line, Modelo Linho Ou Similar, Instalado</t>
  </si>
  <si>
    <t>Perfil Longarina (Principal), T Clicado, Em Aco, Branco Nas Faces Aparentes, Para Forro Removivel, 24 X 32 X 3750 Mm (L X H X C</t>
  </si>
  <si>
    <t>Perfil Travessa (Secundario), T Clicado, Em Aco Galvanizado , Branco, Para Forro Removivel, 24 X 1250 Mm (L X C)</t>
  </si>
  <si>
    <t>Forro Em Drywall, Para Ambientes Comerciais, Inclusive Estrutura De Fixação. Af_05/2017_P</t>
  </si>
  <si>
    <t>Junta De Dilatação (Altura Total Do Pavimento) Com Preenchimento Parcial Em Isopor H=15Cm E Preenchimento Do Complemento Com Mastique De Poliuretano Seção 2X2Cm, Mbt, Basf, Ou Similar, Para Pavimentos Em Concreto</t>
  </si>
  <si>
    <t>Revestimento Metálico Em Alumínio Composto (Alucobond), E=0,3Mm, Pintura Kaynar 500 Composta Por Seis Camadas, Inclusive Estrutura Metálica Auxiliar Em Perfil De Viga "U" De 2" - Fornecimento E Montagem</t>
  </si>
  <si>
    <t>Revestimento Cerâmico Para Paredes Externas Em Pastilhas De Porcelana 5 X 5 Cm (Placas De 30 X 30 Cm), Alinhadas A Prumo. Af_02/2023(Revestimento 7,5X7,5Cm Fab. Eliane Ou Equivalente Técnico)</t>
  </si>
  <si>
    <t>Rejuntamento De Revestimentos Pastilha 4Cm X 6Cm Ou 5Cm X 5Cm - Rev 01_05/2022(Revestimento 7,5X7,5Cm Fab. Eliane Ou Equivalente Técnico)</t>
  </si>
  <si>
    <t>Fornecimento E Instalação De Brise Metálico De Alumínio Ref. 84F, 45º L, Da Fibrocell Ou Similar</t>
  </si>
  <si>
    <t>Perfil Em Alumínio 2" X 1"</t>
  </si>
  <si>
    <t>ILUMINAÇÃO -  ELETRODUTOS E ACESSORIOS</t>
  </si>
  <si>
    <t>Eletroduto Rígido Roscável, Pvc, Dn 25 Mm (3/4"), Para Circuitos Terminais, Instalado Em Forro - Fornecimento E Instalação. Af_03/2023</t>
  </si>
  <si>
    <t>Luva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</si>
  <si>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</si>
  <si>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Bucha Com Arruela Em Liga Especial Zamak P/Eletroduto 20Mm, D=3/4"</t>
  </si>
  <si>
    <t>Eletroduto Flexível Liso, Pead, Dn 32 Mm (1"), Para Circuitos Terminais, Instalado Em Laje - Fornecimento E Instalação. Af_03/2023</t>
  </si>
  <si>
    <t>Eletroduto Flexível Corrugado, Pvc, Dn 25 Mm (3/4"), Para Circuitos Terminais, Instalado Em Parede - Fornecimento E Instalação. Af_03/2023</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</si>
  <si>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</si>
  <si>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Fornecimento E Instalação De Saída Horizontal Para Eletroduto 3/4" (Ref. Vl 33 Valemam Ou Similar)</t>
  </si>
  <si>
    <t>Caixa Retangular 4" X 2" Média (1,30 M Do Piso), Pvc, Instalada Em Parede - Fornecimento E Instalação. Af_03/2023</t>
  </si>
  <si>
    <t>Caixa Retangular 4" X 4" Alta (2,00 M Do Piso), Pvc, Instalada Em Parede - Fornecimento E Instalação. Af_03/2023</t>
  </si>
  <si>
    <t>Caixa Octogonal 3" X 3", Pvc, Instalada Em Laje - Fornecimento E Instalação. Af_03/2023</t>
  </si>
  <si>
    <t>ILUMINAÇÃO – CABOS</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</si>
  <si>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</si>
  <si>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</si>
  <si>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Pp Cordplast 3 X 1,5 Mm2, 450/750V - Fornecimento E Instalação</t>
  </si>
  <si>
    <t>DISPOSITIVOS</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</si>
  <si>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</si>
  <si>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</si>
  <si>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</si>
  <si>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Sensor De Presença Sem Fotocélula, Fixação Em Teto - Fornecimento E Instalação. Af_09/2024</t>
  </si>
  <si>
    <t>Tomada Alta De Embutir (1 Módulo), 2P+T 20 A, Incluindo Suporte E Placa - Fornecimento E Instalação. Af_03/2023</t>
  </si>
  <si>
    <t>ELETRODUTOS E ACESSORIOS</t>
  </si>
  <si>
    <t>Eletroduto Rígido Roscável, Pvc, Dn 32 Mm (1"), Para Circuitos Terminais, Instalado Em Forro - Fornecimento E Instalação. Af_03/2023</t>
  </si>
  <si>
    <t>Eletroduto Rígido Roscável, Pvc, Dn 50 Mm (1 1/2"), Para Rede Enterrada De Distribuição De Energia Elétrica - Fornecimento E Instalação. Af_12/2021</t>
  </si>
  <si>
    <t>Luva Para Eletroduto, Pvc, Roscável, Dn 32 Mm (1"), Para Circuitos Terminais, Instalada Em Forro - Fornecimento E Instalação. Af_03/2023</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</si>
  <si>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</si>
  <si>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</si>
  <si>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</si>
  <si>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Bucha Com Arruela Em Liga Especial Zamak P/Eletroduto 25Mm, D=1"</t>
  </si>
  <si>
    <t>Bucha Com Arruela Em Liga Especial Zamak P/Eletroduto 40Mm, D=1 1/2"</t>
  </si>
  <si>
    <t>Duto Corrugado Flexível Em Pead Ø = 2", Tipo Kanalex Ou Similar, Lançado Diretamente No Solo, Exclusive Escavação E Reaterro</t>
  </si>
  <si>
    <t>LUMINARIAS</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</si>
  <si>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</si>
  <si>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</si>
  <si>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Plug Fêmea 2P + T, Abnt, De Embutir, 10 A</t>
  </si>
  <si>
    <t>Plug Macho 2P + T, Abnt, De Embutir, 10 A</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</si>
  <si>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</si>
  <si>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</si>
  <si>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Luminárias Led De 17,5W, Sobreporr Com Aletas Modelo Laa01 S1750840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</si>
  <si>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</si>
  <si>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</si>
  <si>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CABOS</t>
  </si>
  <si>
    <t>POSTES E ACESSÓRIOS</t>
  </si>
  <si>
    <t>Poste Em Aço Galvanizado, Para Iluminação Pública, Cônico, Contínuo, Reto, H=6.00M, D=126Mm (Base) E D=60Mm (Topo)Ref.1006/B, Incl.Base Concreto</t>
  </si>
  <si>
    <t>Suporte De Fixação Em Aço Galvanizado A Fogo, Para Luminária Pública De 01 Pétala, Encaixe Em Poste Com Topo De Ø De 48Mm/60,3Mm, Encaixe Da Luminária De Ø De 48Mm/60,3Mm.</t>
  </si>
  <si>
    <t>Luminaria Em Led P/ Iluminação Pública Led Smd Autovolt 100 W, 5.000 K, Ip-66, Irc 70, Fp&gt;0,95, 170Lm/W,16.0000 Lm E 54.000H, Com Base Para Relé 7 Pinos, Dimerizável,  Modelo Gl421 G-Light Ou Similar</t>
  </si>
  <si>
    <t>OBRAS CIVIS</t>
  </si>
  <si>
    <t>Escavação Manual De Vala. Af_09/2024</t>
  </si>
  <si>
    <t>Reaterro Manual De Valas, Com Compactador De Solos De Percussão. Af_08/2023</t>
  </si>
  <si>
    <t>Lastro Com Material Granular (Areia Média), Aplicado Em Pisos Ou Lajes Sobre Solo, Espessura De *10
Cm*. Af_01/2024</t>
  </si>
  <si>
    <t>Concreto Magro Para Lastro, Traço 1:4,5:4,5 (Em Massa Seca De Cimento/ Areia Média/ Brita 1) - Preparo
Mecânico Com Betoneira 400 L. Af_05/2021</t>
  </si>
  <si>
    <t>TOMADAS COMUNS – ELETRODUTOS E ACESSORIOS</t>
  </si>
  <si>
    <t>Caixa Retangular 4" X 2" Baixa (0,30 M Do Piso), Pvc, Instalada Em Parede - Fornecimento E Instalação. Af_03/2023</t>
  </si>
  <si>
    <t>Caixa Retangular 4" X 4" Baixa (0,30 M Do Piso), Pvc, Instalada Em Parede - Fornecimento E Instalação. Af_03/2023</t>
  </si>
  <si>
    <t>Caixa De Passagem Em Alumínio Para Piso 4" X 2" - Fornecimento E Assentamento</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</si>
  <si>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</si>
  <si>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</si>
  <si>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</si>
  <si>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Tomada Baixa De Embutir (3 Módulos), 2P+T 10 A, Incluindo Suporte E Placa - Fornecimento E Instalação. Af_03/2023</t>
  </si>
  <si>
    <t>Tomada 2P+T, Abnt, 10 A, Para Piso, Com Placa Em Metal Amarelo E Caixa Pvc</t>
  </si>
  <si>
    <t>AR CONDICIONADO – ELETRODUTOS E ACESSORIOS</t>
  </si>
  <si>
    <t>Abraçadeira Metálica Tipo "D" De 1"</t>
  </si>
  <si>
    <t>Condulete De Alumínio, Tipo T, Para Eletroduto De Aço Galvanizado Dn 25 Mm (1''), Aparente - Fornecimento E Instalação. Af_10/2022</t>
  </si>
  <si>
    <t>Condulete De Alumínio, Tipo Lr, Para Eletroduto De Aço Galvanizado Dn 25 Mm (1''), Aparente - Fornecimento E Instalação. Af_10/2022</t>
  </si>
  <si>
    <t>Cabo De Cobre Pp Cordplast 3 X 2,5 Mm2, 450/750V - Fornecimento</t>
  </si>
  <si>
    <t>Cabo De Cobre Pp Cordplast 3 X 4.0 Mm2, 450/750V - Fornecimento</t>
  </si>
  <si>
    <t>Cabo De Cobre Pp Cordplast 5 X 4.0 Mm2, 450/750V - Fornecimento</t>
  </si>
  <si>
    <t>Cabo De Cobre Flexível Isolado, 4 Mm², Anti-Chama 450/750 V, Para Circuitos Terminais - Fornecimento E Instalação. Af_03/2023</t>
  </si>
  <si>
    <t>TOMADAS DE INFORMATICA – ELETRODUTOS E ACESSORIOS</t>
  </si>
  <si>
    <t>Fornecimento E Instalação De Caixa De Alumínio Para Piso 4" X 4"</t>
  </si>
  <si>
    <t>Tomada Baixa De Embutir (4 Módulos), 2P+T 10 A, Incluindo Suporte E Placa - Fornecimento E Instalação. Af_03/2023</t>
  </si>
  <si>
    <t>INFRA ESTRUTURA – FORÇA ESTABILIZADA</t>
  </si>
  <si>
    <t>Eletrocalha Perfurada,Com Tampa,Tipo "U",50X50Mm,Tratamentosuperficial Pre-Zincado A Quente,Inclusive Conexoes,Acessorios E Fixacao Superior.Fornecimento E Colocacao</t>
  </si>
  <si>
    <t>ALIMENTADORES – ELETRODUTOS E ACESSORIOS</t>
  </si>
  <si>
    <t>Bucha Com Arruela Em Liga Especial Zamak P/Eletroduto 50Mm, D=2"</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</si>
  <si>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</si>
  <si>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</si>
  <si>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</si>
  <si>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Abraçadeira Metálica Tipo "D" De 3/4"</t>
  </si>
  <si>
    <t>Abraçadeira Metálica Tipo "D" De 2"</t>
  </si>
  <si>
    <t>Curva 90 Graus Para Eletroduto, Pvc, Roscável, Dn 110 Mm (4"),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</si>
  <si>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</si>
  <si>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</si>
  <si>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Abraçadeira Metálica Tipo "D" De 4"</t>
  </si>
  <si>
    <t>Bucha Com Arruela Em Liga Especial Zamak P/Eletroduto 100Mm, D=4"</t>
  </si>
  <si>
    <t>Cabeçote De Alumínio De 4" - Fornecimento</t>
  </si>
  <si>
    <t>Eletroduto Flexível Corrugado, Pead, Dn 100 (4"), Para Rede Enterrada De Distribuição De Energia Elétrica - Fornecimento E Instalação. Af_12/2021</t>
  </si>
  <si>
    <t>Caixa Enterrada Elétrica Retangular, Em Alvenaria Com Tijolos Cerâmicos Maciços, Fundo Com Brita, Dimensões Internas: 0,6X0,6X0,6 M. Af_12/2020</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</si>
  <si>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</si>
  <si>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</si>
  <si>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</si>
  <si>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Fornecimento E Instalação De Haste De Aterramento 5/8"X3,00M Com Conector</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</si>
  <si>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</si>
  <si>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</si>
  <si>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</si>
  <si>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</si>
  <si>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Epr Ou Xlpe 6,0Mm²,  0,6/1Kv / 90º C</t>
  </si>
  <si>
    <t>Cabo De Cobre Isolado Em Epr Flexível Unipolar  10Mm²  - 0,6Kv/1Kv/90°</t>
  </si>
  <si>
    <t>Cabo De Cobre Isolado Em Epr Flexível Unipolar  50Mm² - 0,6Kv/1Kv/90°</t>
  </si>
  <si>
    <t>Terminal De Compressão Para Cabo De  10 Mm2 - Fornecimento E Instalação</t>
  </si>
  <si>
    <t>Terminal De Compressão Para Cabo De  16 Mm2 - Fornecimento E Instalação</t>
  </si>
  <si>
    <t>Terminal De Compressão Para Cabo De  50 Mm2 - Fornecimento E Instalação</t>
  </si>
  <si>
    <t>Cabo De Cobre Nú 50 Mm2 - Fornecimento E Assentamento (2,27M/Kg)</t>
  </si>
  <si>
    <t>Conector Split Bolt Em Latão Estanhado Com Furo Vertical Ø=10Mm, Para Cabos 35 A 70Mm2 - Tel-5021</t>
  </si>
  <si>
    <t>Cabo de cobre isolado HEPR (XLPE), rigido,  95mm²,  1kv / 90º C</t>
  </si>
  <si>
    <t>Cabo de cobre isolado HEPR (XLPE), rigido,  35mm²,  1kv / 90º C</t>
  </si>
  <si>
    <t>Cabo de cobre isolado HEPR (XLPE), flexível,  25mm²,  1kv / 90º C</t>
  </si>
  <si>
    <t>Terminal de compressão para cabo de  95 mm2 - fornecimento e instalação</t>
  </si>
  <si>
    <t>Terminal de compressão para cabo de  25 mm2 - fornecimento e instalação</t>
  </si>
  <si>
    <t>Terminal de compressão para cabo de  35 mm2 - fornecimento e instalação</t>
  </si>
  <si>
    <t>QUADROS ELETRICOS</t>
  </si>
  <si>
    <t>Quadro De Medição Indireta  Até 200A</t>
  </si>
  <si>
    <t>Qfl-A - Quadro Geral De Distribuição De Embutir, Com Barramento, Em Chapa Galvaniz., Medindo:1200X800X250Cm, Fornecimento E Instalação</t>
  </si>
  <si>
    <t>Qfl- B - Quadro Geral De Distribuição De Embutir, Com Barramento, Em Chapa Galvaniz., Medindo:1000X600X250Cm, Fornecimento E Instalação</t>
  </si>
  <si>
    <t>Qfl-C - Quadro Geral De Distribuição De Embutir, Com Barramento, Em Chapa Galvaniz., Medindo:1000X600X250Cm, Fornecimento E Instalação</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</si>
  <si>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</si>
  <si>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</si>
  <si>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</si>
  <si>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</si>
  <si>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Cabo De Cobre Flexível Isolado, 50 Mm², 0,6/1,0 Kv, Para Rede Aérea De Distribuição De Energia Elétrica De Baixa Tensão - Fornecimento E Instalação. Af_07/2020</t>
  </si>
  <si>
    <t>Cabo De Cobre Isolado Hepr (Xlpe), Rigido,  95Mm²,  1Kv / 90º C</t>
  </si>
  <si>
    <t>Cabo De Cobre Isolado Hepr (Xlpe), Rigido,  35Mm²,  1Kv / 90º C</t>
  </si>
  <si>
    <t>Cabo De Cobre Isolado Hepr (Xlpe), Flexível,  25Mm²,  1Kv / 90º C</t>
  </si>
  <si>
    <t>ELETRICA - EQUIPAMENTOS ENERGIA ESSENCIAL</t>
  </si>
  <si>
    <t>Nobreak Conception 10 Kva, 380/220V Ou 220/127V On Line,  Dupla Conversão Com Transformador Isolador E Banco De Baterias Com 24 Elementos De 7,2Ah 12V Fornecimeto E Instalação Ou Similar Similar.</t>
  </si>
  <si>
    <t>CABEAMENTO ESTRUTURADO</t>
  </si>
  <si>
    <t>Luva Para Eletroduto, Pvc, Roscável, Dn 60 Mm (2"), Para Rede Enterrada De Distribuição De Energia
Elétrica - Fornecimento E Instalação. Af_12/2021</t>
  </si>
  <si>
    <t>Fornecimento E Instalação De Saída Horizontal Para Eletroduto 1" (Ref. Vl 33 Valemam Ou Similar)</t>
  </si>
  <si>
    <t>Cabeçote De Alumínio De 2"</t>
  </si>
  <si>
    <t>Eletroduto Flexível Corrugado, Pvc, Dn 32 Mm (1"), Para Circuitos Terminais, Instalado Em Parede - Fornecimento E Instalação. Af_03/2023</t>
  </si>
  <si>
    <t>Fornecimento E Instalação De Braquete Trifásico</t>
  </si>
  <si>
    <t>Fornecimento E Instalação De Caixa De Passagem 20X20X10Cm Em Chapa Galvanizada De Sobrepor</t>
  </si>
  <si>
    <t>Distribuidor Geral Padrão Telebrás Dimensões 0,60 X 0,60 X 0,12M</t>
  </si>
  <si>
    <t>Cabo Telefônico Ctp-Apl-50 10 Pares Instalado Em Entrada De Edificação - Fornecimento E Instalação. Af_11/2019</t>
  </si>
  <si>
    <t>Cabo Eletrônico Categoria 6, Instalado Em Edificação Residencial - Fornecimento E Instalação. Af_11/2019</t>
  </si>
  <si>
    <t>Cabo Telefonico Ctp Apl Sn 50 X 50P</t>
  </si>
  <si>
    <t>Tomada Para Lógica Rj45  Com Eseplho 4X2", Embutida, Cat. 6</t>
  </si>
  <si>
    <t>Tomada Para Lógica Rj45  Com Espelho 4X2", Embutida, Cat. 6 Espelho Metálico</t>
  </si>
  <si>
    <t>Tomada Dupla Para Lógica No Piso, Espelho 4X2 Metal, Rj45</t>
  </si>
  <si>
    <t>Tomada Dupla Para Lógica Rj45, 4"X4", Embutir, Completa</t>
  </si>
  <si>
    <t>Três - Tomadas Para Lógica Rj45  Com Eseplho 4X4", Embutida, Cat. 6</t>
  </si>
  <si>
    <t>Lastro Com Material Granular (Areia Média), Aplicado Em Pisos Ou Lajes Sobre Solo, Espessura De *10Cm*. Af_01/2024</t>
  </si>
  <si>
    <t>EQUIPAMENTOS</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</si>
  <si>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</si>
  <si>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</si>
  <si>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</si>
  <si>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</si>
  <si>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</si>
  <si>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</si>
  <si>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</si>
  <si>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</si>
  <si>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Bloco De Proteção Telefônico J-311 10 Pares Com Suporte E 10 Modulos Protetores - Fornecimento E Instalação. Af_11/2019</t>
  </si>
  <si>
    <t>Patch Panel 24 Portas, Categoria 5E - Fornecimento E Instalação. Af_11/2019</t>
  </si>
  <si>
    <t>Certificação De Cabeamento Estruturado</t>
  </si>
  <si>
    <t>CFTV</t>
  </si>
  <si>
    <t>INFRA ESTRUTURA - TELECOMUNICAÇÃO, CFTV, SOM E VIDEO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</si>
  <si>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</si>
  <si>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</si>
  <si>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</si>
  <si>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</si>
  <si>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</si>
  <si>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Distribuidor Interno Óptico - D.I.O</t>
  </si>
  <si>
    <t>Bandeja Deslizante Para Rack 19""</t>
  </si>
  <si>
    <t>Fornecimento E Instalação De Patch Cords Cat.6 C/1,50M - Rev 01</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</si>
  <si>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</si>
  <si>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</si>
  <si>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Frente Falsa Para Rack 19".</t>
  </si>
  <si>
    <t>Gravador Digital Nvd 3332 - Nvr</t>
  </si>
  <si>
    <t>Kit Ventilação Para Rack 19".</t>
  </si>
  <si>
    <t>Monitor 17"</t>
  </si>
  <si>
    <t>Mouse Sem Fio</t>
  </si>
  <si>
    <t>Organizador De Cabos Para Rack</t>
  </si>
  <si>
    <t>Switch 24 Portas Gerenciável Poe 10/100 /1000 + 4Sfp</t>
  </si>
  <si>
    <t>Teclado Sem Fio</t>
  </si>
  <si>
    <t>Câmera Ip, Bullet, Externa,  De Reconhecimento Facial Com Infravermelho, Instalação Por Meio De Suporte Na Parede Intelbras  – Modelo Vip 7250 Ia Ft</t>
  </si>
  <si>
    <t>SISTEMA FOTOVOLTAICO</t>
  </si>
  <si>
    <t>Bucha Com Arruela Em Alumínio P/Eletroduto 100Mm, D=4"</t>
  </si>
  <si>
    <t>Fornecimento E Instalação De Caixa De Passagem Pvc 20 X 20 Cm</t>
  </si>
  <si>
    <t>Cabo De Cobre Isolado Hepr (Xlpe), Rigido,  70Mm²,  1Kv / 90º C</t>
  </si>
  <si>
    <t>Cabo De Cobre Flexível Isolado, 35 Mm², 0,6/1,0 Kv, Para Rede Aérea De Distribuição De Energia Elétrica De Baixa Tensão - Fornecimento E Instalação. Af_07/2020</t>
  </si>
  <si>
    <t>Painel Solar Dah Dhn-72K16/Dg595W 144 Cel. Ntype Bifacial Perc 22,65%,Ou Equivalente Técnico, Inclusive Inversor Growatt Mac60Ktl3-X Lv 60Kw Trifasico 220V 3Mppt 12 Entradas Ou Equivalente
Técnico</t>
  </si>
  <si>
    <t>Infra Estrutura Para Sistema Fotovoltaico</t>
  </si>
  <si>
    <t>ALARME DE SEGURANÇA</t>
  </si>
  <si>
    <t>Cabo De Cobre Flexível Isolado, 1,5 Mm², Anti-Chama 450/750 V, Para Circuitos Terminais - Fornecimento E Instalação. Af_03/2023</t>
  </si>
  <si>
    <t>Central De Alarme Com Até 64 Zonas, Com Porta 4010 Smart. Fab.: Intelbras Ou Equivalente Técnico; Intelbras Ou Similar - Fornecimento E Instalação</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</si>
  <si>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</si>
  <si>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</si>
  <si>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</si>
  <si>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PROTEÇÃO CONTRA DESCARGAS ATMOSFÉRICAS - ELETRODUTOS E ACESSORIOS</t>
  </si>
  <si>
    <t>Fornecimento De Cartucho Para Solda Exotérmica Para Cabo 50 Mm²</t>
  </si>
  <si>
    <t>Conector Para Haste De Aterramento 5/8" - Fornecimento E Assentamento - Rev 02 (10/2021)</t>
  </si>
  <si>
    <t>Conector Aterrinsert</t>
  </si>
  <si>
    <t>Fornecimento De Molde De Solda Exotérmica Tipo "X" Para Cabo 50 Mm²</t>
  </si>
  <si>
    <t>Conector Split -  Bolt Para Cabo De Cobre Nu #50 Mm2 - Fornecimento E Instalação</t>
  </si>
  <si>
    <t>Conector Split Bolt Para Cabo De Cobre Nu #35 Mm2 - Fornecimento E Instalação</t>
  </si>
  <si>
    <t>Cabo De Cobre Nú 35 Mm2 - Fornecimento E Assentamento (3,16M/Kg)</t>
  </si>
  <si>
    <t>SEGURANÇA CONTRA INCÊNDIO - ILUMINAÇÃO E SINALIZAÇÃO DE EMERGÊNCIA</t>
  </si>
  <si>
    <t>ILUMINAÇÃO E SINALIZAÇÃO DE EMERGÊNCIA</t>
  </si>
  <si>
    <t>Luminária De Emergência, Com 30 Lâmpadas Led De 2 W, Sem Reator - Fornecimento E Instalação.
Af_09/2024</t>
  </si>
  <si>
    <t>PLACAS DE  SINALIZAÇÃO</t>
  </si>
  <si>
    <t>Placa De Sinalizacao De Equipamentos De Combate A Incêndio, Fotoluminescente, Quadrada, Dimensão Minima*20 X 20* Cm, Em Pvc *2* Mm Anti-Chamas (Simbolos, Cores E Pictogramas Conforme Nbr 13434)</t>
  </si>
  <si>
    <t>Placa De Sinalizacao, Orientação E Salvamento Fotoluminescente, 38X19 Cm, Em Pvc ,  De Saída De Emergência-</t>
  </si>
  <si>
    <t>Placa De Sinalizacão,  De Rota De Fuga 20X7 Cm Com Seta Fotoluminescente, Em Pvc , Rota De Fuga</t>
  </si>
  <si>
    <t>EXTINTORES</t>
  </si>
  <si>
    <t>Extintor De Pó Químico Abc, Capacidade 6 Kg, Alcance Médio Do Jato 5M , Tempo De Descarga 12S, Nbr9443, 9444, 10721</t>
  </si>
  <si>
    <t>SONORIZAÇÃO</t>
  </si>
  <si>
    <t>Cabo Coaxial Rg6 95% - Fornecimento E Instalação. Af_11/2019</t>
  </si>
  <si>
    <t>Cabo De Cobre Flexivel De 750V,Secao De 2X1,5Mm2,Pvc/70°C.Fornecimento</t>
  </si>
  <si>
    <t>CLIMATIZAÇÃO</t>
  </si>
  <si>
    <t>DUTOS E ACESSORIOS</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</si>
  <si>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</si>
  <si>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</si>
  <si>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</si>
  <si>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Grelha Fixa Para Ar Exterior, Diâmetro Ø100(Mm), Fabricante Sicflux Ou Similar</t>
  </si>
  <si>
    <t>Fornecimento E Instalação De Grelha Plástica Auto Fechante, Diâmetro Ø100(Mm), Fabricante Sicflux Ou Similar</t>
  </si>
  <si>
    <t>Fornecimento E Instalação De Grelha Plástica Auto Fechante, Diâmetro Ø150(Mm), Fabricante Sicflux Ou Similarr</t>
  </si>
  <si>
    <t>Difusor Para Ar De Renovação Em Pvc Branco, Mod. Dvk-100, Fabricante Multivac Ou Similar</t>
  </si>
  <si>
    <t>Difusor Para Ar De Renovação Em Pvc Branco, Mod. Dvk-150, Fabricante Multivac Ou Similar</t>
  </si>
  <si>
    <t>Difusor Para Ar De Renovação Em Pvc Branco, Mod. Dvk-200, Fabricante Multivac Ou Similar</t>
  </si>
  <si>
    <t>Fornecimento E Instalação De Duto Flexível Ø4"</t>
  </si>
  <si>
    <t>Fornecimento E Instalação De Duto Flexível Ø6"</t>
  </si>
  <si>
    <t>Fornecimento E Instalação De Duto Flexível Ø8"</t>
  </si>
  <si>
    <t>Fornecimento E Instalação De Veneziana De Ar Exterior, Mod. Awk, Tam. 297X197(Mm), Fabricante Trox Ou Similar</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</si>
  <si>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</si>
  <si>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</si>
  <si>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</si>
  <si>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Compacto Para Instalação Em Parede, Mod. Compacto 11, Fabricante Sicflux Ou Similar</t>
  </si>
  <si>
    <t>Fornecimento E Instalação De Exaustor De Linha, Mod. In-Line Com Válvula Anti-Retorno, Tam. 100B,  Fabricante Sicflux Ou Similar</t>
  </si>
  <si>
    <t>Fornecimento E Instalação De Exaustor De Linha, Mod. In-Line Com Válvula Anti-Retorno, Tam. 270,  Fabricante Sicflux Ou Similar</t>
  </si>
  <si>
    <t>TUBULAÇÕES FRIGORIGENAS</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</si>
  <si>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</si>
  <si>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Aparelhosde 36000 A
60000 Btu/H.Fornecimento E Instalacao</t>
  </si>
  <si>
    <t>COMUNICAÇÃO E ACESSORIOS</t>
  </si>
  <si>
    <t>INSTALAÇÕES HIDRÁULICAS</t>
  </si>
  <si>
    <t>ÁGUA FRIA – TUBOS E ACESSORIOS</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</si>
  <si>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</si>
  <si>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</si>
  <si>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De Distribuição De Água - Fornecimento E Instalação. Af_06/2022</t>
  </si>
  <si>
    <t>CONEXÕES</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</si>
  <si>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</si>
  <si>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</si>
  <si>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</si>
  <si>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</si>
  <si>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</si>
  <si>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</si>
  <si>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De Distribuição De Água - Fornecimento E Instalação. Af 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</si>
  <si>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</si>
  <si>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</si>
  <si>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</si>
  <si>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Adaptador, Pvc, Curto Com Bolsa E Rosca, 20 Mm X 1/2", Para Ligação Predial De Água. Af_06/2022</t>
  </si>
  <si>
    <t>Adaptador Curto Com Bolsa E Rosca Para Registro, Pvc, Soldável, Dn 25Mm X 3/4 , Instalado Em Ramal Ou Sub-Ramal De Água - Fornecimento E Instalação. Af_06/2022</t>
  </si>
  <si>
    <t>Adaptador, Pvc, Curto Com Bolsa E Rosca, 32 Mm X 1", Para Ligação Predial De Água.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</si>
  <si>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</si>
  <si>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</si>
  <si>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</si>
  <si>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</si>
  <si>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REGISTROS, VÁLVULAS E CONEXÕES</t>
  </si>
  <si>
    <t>Registro De Pressão Bruto, Latão, Roscável, 1/2", Com Acabamento E Canopla Cromados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</si>
  <si>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</si>
  <si>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</si>
  <si>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1" - Fornecimento E Instalação. Af_08/2021</t>
  </si>
  <si>
    <t>Chumbamento Linear Em Contrapiso Para Ramais/Distribuição De Instalações Hidráulicas Com Diâmetros Menores Ou Iguais A 40 Mm. Af_09/2023</t>
  </si>
  <si>
    <t>Chumbamento Linear Em Alvenaria Para Ramais/Distribuição De Instalações Hidráulicas Com Diâmetros Menores Ou Iguais A 40 Mm. Af_09/2023</t>
  </si>
  <si>
    <t>Fixação De Tubos Horizontais De Ppr Diâmetros Menores Ou Iguais A 40 Mm, Com Abraçadeira Metálica Rígida Tipo  D  Com Parafuso De Fixação 1 1/4", Fixada Diretamente Na Laje Ou Parede. Af_09/2023</t>
  </si>
  <si>
    <t>ESGOTO – TUBOS E ACESSORIOS</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</si>
  <si>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</si>
  <si>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</si>
  <si>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</si>
  <si>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</si>
  <si>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</si>
  <si>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</si>
  <si>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</si>
  <si>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</si>
  <si>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</si>
  <si>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</si>
  <si>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</si>
  <si>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</si>
  <si>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</si>
  <si>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</si>
  <si>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Junção Simples Em Pvc Rígido Soldável, Para Esgoto Primário, Diâm = 50 X 50Mm</t>
  </si>
  <si>
    <t>Junção Simples Em Pvc Rígido C/ Anéis, Para Esgoto Primário, Diâm = 100 X 100Mm</t>
  </si>
  <si>
    <t>Junção Simples Em Pvc Rígido Soldável, Para Esgoto Primário, Diâm = 100 X 50Mm</t>
  </si>
  <si>
    <t>Luva Com Bucha De Latão, Pvc, Soldável, Dn 20Mm X 1/2", Instalado Em Ramal Ou Sub-Ramal De Água - Fornecimento E Instalação. Af_06/2022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</si>
  <si>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</si>
  <si>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</si>
  <si>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</si>
  <si>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Reducao Excentrica Pvc, Dn 100 X 50 Mm, Para Esgoto Predial</t>
  </si>
  <si>
    <t>CAIXAS DE INSPEÇÃO</t>
  </si>
  <si>
    <t>Caixa Enterrada Hidráulica Retangular Em Alvenaria Com Tijolos Cerâmicos Maciços, Dimensões Internas: 0,6X0,6X0,6 M Para Rede De Esgoto. Af_12/2020</t>
  </si>
  <si>
    <t>CAIXAS SIFONADAS E RALOS</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</si>
  <si>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</si>
  <si>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</si>
  <si>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FOSSA, SUMIDOUROS, FILTROS</t>
  </si>
  <si>
    <t>Sumidouro Retangular, Em Alvenaria Com Blocos De Concreto, Dimensões Internas: 1,6 X 5,8 X H=3,0 M, Área De Infiltração: 50 M² (Para 20 Contribuintes). . Af_12/2020</t>
  </si>
  <si>
    <t>Filtro Anaeróbio Retangular, Em Alvenaria Com Tijolos Cerâmicos Maciços, Dimensões Internas: 1,6 X 5,6 X H=1,67 M, Volume Útil: 10752 L (Para 103 Contribuintes). Af_12/2020</t>
  </si>
  <si>
    <t>Fossas Septica D=1,50 H=1,80 Pre-Moldada Cap.75 Pessoas</t>
  </si>
  <si>
    <t>ÁGUAS PLUVIAIS E DRENO DE AR CONDICIONADO</t>
  </si>
  <si>
    <t>TUBOS E ACESSORIOS</t>
  </si>
  <si>
    <t>Joelho 45 Graus, Pvc, Serie R, Água Pluvial, Dn 100 Mm, Junta Elástica, Fornecido E Instalado Em Condutores Verticais De Águas Pluviais. Af_06/2022</t>
  </si>
  <si>
    <t>Ralo Hemisférico Em Fº Fº, Tipo Abacaxi Ø 100Mm</t>
  </si>
  <si>
    <t>RESERVATÓRIOS E CASA DE BOMBAS – TUBOS E ACESSORIOS</t>
  </si>
  <si>
    <t>Válvula De Retenção, De Bronze, Pé Com Crivos, Roscável, 1" - Fornecimento E Instalação. Af_08/2021</t>
  </si>
  <si>
    <t>Válvula De Esfera Bruta, Bronze, Roscável, 1'' - Fornecimento E Instalação. Af_08/2021</t>
  </si>
  <si>
    <t>Válvula Retenção Vertical, Bronze, D = 25 Mm (1")</t>
  </si>
  <si>
    <t>União, Pvc, Soldável, Dn 32Mm, Instalado Em Ramal De Distribuição De Água - Fornecimento E Instalação. Af_06/2022</t>
  </si>
  <si>
    <t>Conjunto Moto-Bomba Com Motor De 3/4 Cv, Monofásico, Bomba Centrífuga, Sucção=1", Recalque=1", Pr. Máx. 26 Mca, Alt. Sucção 8 Mca. Faixas Hm (M) - Q (M3/H) : (23-3,4)(20-4,7)(17-5,7)(14-6,6)(11-7,3), Inclusive Chave De Partida Direta</t>
  </si>
  <si>
    <t>Chave De Boia Automática Superior/Inferior 15A/250V - Fornecimento E Instalação. Af_12/2020</t>
  </si>
  <si>
    <t>Filtro Modelo Dfr-11, Dancor Ou Similar, Inclusive Areia, Ou Similar, De Alta Vazão Para Piscina / Fonte</t>
  </si>
  <si>
    <t>Caixa Em Concreto Pré-Moldado Para Abrigo De Hidrômetro Com Dn 20 Mm - Fornecimento E Instalação. Af_03/2024</t>
  </si>
  <si>
    <t>RESERVATORIOS</t>
  </si>
  <si>
    <t>Caixa D´Água Em Polietileno, 1000 Litros (Inclusos Tubos, Conexões E Torneira De Bóia) - Fornecimento Einstalação. Af_06/2021</t>
  </si>
  <si>
    <t>Caixa D´Água Em Poliéster Reforçado Com Fibra De Vidro, 5000 Litros - Fornecimento E Instalação. Af_06/2021</t>
  </si>
  <si>
    <t>DRENOS DE AR CONDICIONADO – TUBOS E ACESSORIOS</t>
  </si>
  <si>
    <t>DRENOS DE AR CONDICIONADO – CONEXÕES</t>
  </si>
  <si>
    <t>Curva 90 Graus, Pvc, Soldável, Dn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</si>
  <si>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</si>
  <si>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</si>
  <si>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Bucha De Redução, Curta, Pvc, Soldável, Dn 25 X 20 Mm, Instalado Em Ramal Ou Sub-Ramal De Água - Fornecimento E Instalação. Af_06/2022</t>
  </si>
  <si>
    <t>Soleira Em Granito Branco Fortaleza, L = 15 Cm, E = 2 Cm</t>
  </si>
  <si>
    <t>Soleira Em Granito Branco Fortaleza, L = 15 Cm, E = 2 Cm (Para Ressalto Na Região Dos Paineis De Vidro)</t>
  </si>
  <si>
    <t>Divisória Em Granito Branco Fortaleza, Polido Do Dois Lados, E= 2Cm, Inclusive Montagem Com Ferragens</t>
  </si>
  <si>
    <t>Aplicação Manual De Pintura Com Tinta Látex Acrílica Em Paredes, Duas Demãos. Af_06/2014</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</si>
  <si>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</si>
  <si>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</si>
  <si>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</si>
  <si>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</si>
  <si>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</si>
  <si>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Rufo De Concreto Armado Fck=20Mpa L=30Cm E H=5Cm</t>
  </si>
  <si>
    <t>Estrutura Metálica P/ Cobertura C/Vigas-Treliça Pratt E Terças Em Udc 127, 2 Águas, Sem Lanternin, Vãos 10,01 A 20,0M, Pintada 1 D Oxido Ferro + 2 D Esmalte Epóxi Branco, Exceto Forn. Telhas - Executada</t>
  </si>
  <si>
    <t>Telhamento Com Telha Metálica Termoacústica E = 30 Mm, Com Até 2 Águas, Incluso Içamento. Af_07/2019</t>
  </si>
  <si>
    <t>Cumeeira Termoacústica</t>
  </si>
  <si>
    <t>Impermeabilização De Superfície Com Manta Asfáltica, Uma Camada, Inclusive Aplicação De Primer Asfáltico, E=3Mm. Af_06/2018</t>
  </si>
  <si>
    <t>Contrapiso Em Argamassa Traço 1:4 (Cimento E Areia), Preparo Mecânico Com Betoneira 400 L, Aplicado Em Áreas Secas Sobre Laje, Não Aderido,
Acabamento Não Reforçado, Espessura 5Cm. Af_07/2021</t>
  </si>
  <si>
    <t>Proteção Mecânica De Superfície Horizontal Com Argamassa De Cimento E Areia, Traço 1:3, E=2Cm. Af_06/2018</t>
  </si>
  <si>
    <t>Cinta De Amarração De Alvenaria Moldada In Loco Com Utilização De Blocos Canaleta, Espessura De *10* Cm. Af_03/2024(Pilaretes E Cinta)</t>
  </si>
  <si>
    <t>Assento Elevado Para Vaso Sanitário, Com Arco E Assento Almofadado, Com 7 Cm De Altura, Cor Branca, Astra, Ref. Tae7/K Ou Similar</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</si>
  <si>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</si>
  <si>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</si>
  <si>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</si>
  <si>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</si>
  <si>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</si>
  <si>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Espelho Plano 4Mm</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</si>
  <si>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</si>
  <si>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</si>
  <si>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</si>
  <si>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Vaso Sanitário Linha Infantil, Celite Ou Similar C/Cx Acoplada , Inclusive Assento Sanitário Infantil, Conjunto De Fixação Deca Sp13 Ou Similar, Anel De Vedação, Tubo De Ligação Com Acabamento Cromado E Engate Plástico</t>
  </si>
  <si>
    <t>Fornecimento E Instalação De Torneira Pressmatic Compact De Mesa, Ref. 17160606, Docol Ou Similar</t>
  </si>
  <si>
    <t>Torneira  Cromada  Tubo  Móvel,  De  Parede,  1/2  Ou  3/4,  Para  Pia  De  Cozinha,  Padrão  Médio  -  Fornecimento  E Instalação. Af_01/2020</t>
  </si>
  <si>
    <t>Dispenser, Em Plástico, Para Papel Higiênico Em Rolo</t>
  </si>
  <si>
    <t>Bancada Em Granito Branco Fortaleza, E = 2Cm</t>
  </si>
  <si>
    <t>Rodopia Em Granito Branco Siena, L=20Cm, E=2Cm, Aplicado Com Argamassa Industrializada Ac-I, Com Acabamento Aboleado</t>
  </si>
  <si>
    <t>Testeira Em Granito Branco Fortaleza, L=10Cm (Colado), Esp.=2Cm - Fornecimento E Colocação</t>
  </si>
  <si>
    <t>Porta Papel Toalha Para Papel Interfolha 2 Ou 3 Dobras, Injetado Com A Frente Em Plástico Abs Branco, Com Visor Frontal Para Controle De
Substituição Do Papel Interfolha E Fundo Em Plástico Abs Cinza.</t>
  </si>
  <si>
    <t>Saboneteira Plastica Tipo Dispenser Para Sabonete Liquido Com Reservatorio 800 A 1500 Ml, Incluso Fixação. Af_01/2020</t>
  </si>
  <si>
    <t>Barra De Apoio Reta, Em Aco Inox Polido, Comprimento 80 Cm, Fixada Na Parede - Fornecimento E Instalação. Af_01/2020</t>
  </si>
  <si>
    <t>Barra De Apoio, Reta, Fixa, Em Aço Inox, L=40Cm, D=1 1/4", Jackwal Ou Similar0</t>
  </si>
  <si>
    <t>Barra De Apoio Reta, Em Aco Inox Polido, Comprimento 70 Cm, Fixada Na Parede - Fornecimento E Instalação. Af_01/2020</t>
  </si>
  <si>
    <t>Barra De Apoio, Reta, Fixa, Em Aço Inox, L=30Cm, D=1 1/4", Jackwal Ou Similar</t>
  </si>
  <si>
    <t>Barra De Apoio Em "L", Em Aco Inox Polido 70 X 70 Cm, Fixada Na Parede - Fornecimento E Instalacao. Af_01/2020</t>
  </si>
  <si>
    <t>Piso Tátil Direcional E/Ou Alerta, Em Borracha, P/Deficientes Visuais, Dimensões 25X25Cm, Aplicado, Rejuntado, Exclusive Regularização De Base</t>
  </si>
  <si>
    <t>Limpeza Geral</t>
  </si>
  <si>
    <t>Alvenaria  De  Vedação  De  Blocos  Vazados  De  Concreto  De  14X19X39  Cm (Espessura 14  Cm) E Argamassa De Assentamento Com Preparo Em Betoneira. Af_12/2021</t>
  </si>
  <si>
    <t>Concreto Ciclópico Com Concreto De Fck=10Mpa E 50% De Pedra De Mão</t>
  </si>
  <si>
    <t>Concreto Magro Para Lastro, Traço 1:4,5:4,5 (Cimento/ Areia Média/ Br1Ta 1) - Preparo Mecânico Com Betoneira 600 L. Af_07/2016</t>
  </si>
  <si>
    <t>Muro Em Alvenaria Bloco Cerâmico, E= 0,19M, C/ Alv De Pedra 0,35 X 0,60M, Colunas (9X20Cm) E Cintamento (9X15Cm) Superior E Inferior Concreto Armado Fck = 15,0 Mpa Cada 3,00M, Chapisco E Reboco</t>
  </si>
  <si>
    <t>Tubo Pvc, Serie Normal, Esgoto Predial, Dn 50 Mm</t>
  </si>
  <si>
    <t>Escavação Manual De Vala Ou Cava Em Material De 1ª Categoria, Profundidade Entre 1,50 E 3,00M (Muro Externo)</t>
  </si>
  <si>
    <t>Escavação Manual De Vala Ou Cava Em Material De 1ª Categoria, Profundidade Entre 1,50 E 3,00M (Para Gabião)</t>
  </si>
  <si>
    <t>Calha Semi-Circular Em Concreto Pré-Moldado D=40Cm</t>
  </si>
  <si>
    <t>Tubo De Pead, Pe-80, Ramal Predial, Diam = 20Mm (1/2") X 2,3Mm (Esp.Parede)</t>
  </si>
  <si>
    <t>Chapim De Concreto Pré-Moldado(Muro)</t>
  </si>
  <si>
    <t>Aplicação Manual De Pintura Com Tinta Texturizada Acrílica Em Paredes Externas De Casas, Uma Cor. Af_06/2014</t>
  </si>
  <si>
    <t>Pintura De Acabamento Com Lixamento, Aplicação De 01 Demão De Tinta À Base De Zarcão E 02 Demãos De Tinta Esmalte</t>
  </si>
  <si>
    <t>Pintura De Símbolos E Textos Com Tinta Acrílica, Demarcação Com Fita Adesiva E Aplicação Com Rolo. Af_05/2021</t>
  </si>
  <si>
    <t>Pintura De Meio-Fio Com Tinta Branca A Base De Cal (Caiação). Af_05/2021</t>
  </si>
  <si>
    <t>Pintura De Faixa Com Tinta Acrílica - Espessura 0,4 Mm</t>
  </si>
  <si>
    <t>Cerca/Gradil Nylofor H=2,43M, Malha 5X20Cm - Fio 5 Mm, Revestidos Em Poliester Por Processo De Pintura Eletrostática Nas Cores Verde Ou Branca. Fornecimento E Instalação. Inclusive Poste E Acessórios.</t>
  </si>
  <si>
    <t>Cerca/Gradil Nylofor H=2,03M, Malha 5X20Cm - Fio 5 Mm, Revestidos Em Poliester Por Processo De Pintura Eletrostática Nas Cores Verde Ou Branca. Fornecimento E Instalação. Inclusive Poste E Acessórios.</t>
  </si>
  <si>
    <t>Corrimão Em Aço Inox Ø=1 1/2", Duplo, H=90Cm</t>
  </si>
  <si>
    <t>Guarda-Corpo Em Tubo De Aço Inox Ø=1 1/2", Duplo, Com Montantes E Fechamento Em Tubo Inox Ø=1 1/2", H=96Cm, C/Acabamento Polido, P/Fixação Em Piso</t>
  </si>
  <si>
    <t>Concertina Dupla, Em Aço Galvanizado, Espiral De Ø = 450 Mm, 5 Clipes P/Espiral, Lâmina De 30Mm E Fio Interno = 2,75Mm, Inclusive Instalação</t>
  </si>
  <si>
    <t>Escada Em Ferro, Degraus Em Barra Redonda 3/4" E Quadro Em Barra Chata De 2" X 5/16"</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</si>
  <si>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</si>
  <si>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</si>
  <si>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</si>
  <si>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</si>
  <si>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</si>
  <si>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Limpeza Mecanizada De Camada Vegetal, Vegetação E Pequenas Árvores (Diâmetro De Tronco Menor Que 0,20 M), Com Trator De Esteiras.Af_05/2018</t>
  </si>
  <si>
    <t>Compactação Manual Com Placa Vibratória Sem Controle Do Grau De Compactação</t>
  </si>
  <si>
    <t>Aterro Mecanizado De Vala Com Retroescavadeira (Capacidade Da Caçamba Da Retro: 0,26 M³ / Potência: 88 Hp), Largura De 0,8 A 1,5 M, Profundi
Dade De 1,5 A 3,0 M, Com Solo Argilo-Arenoso. Af_05/2016</t>
  </si>
  <si>
    <t>Boca De Lobo Com Grelha De Concreto Tipo 1 - 0.70 X 0.40 M</t>
  </si>
  <si>
    <t>Tubo De Pvc Para Rede Coletora De Esgoto De Parede Maciça, Dn 200 Mm, Junta Elástica - Fornecimento E Assentamento. Af_01/2021</t>
  </si>
  <si>
    <t>Mastro Triplo Em Tubo Ferro Galvanizado, Alt (Útil)= 6M (3,80M X 2" + 2,20M X 1 1/2"), Inclusive Base De Concreto Ciclópico</t>
  </si>
  <si>
    <t>Plantio De Grama Em Placas. Af_05/2018</t>
  </si>
  <si>
    <t>Fornecimento E Espalhamento De Terra Vegetal Preparada</t>
  </si>
  <si>
    <t>Planta - Primavera (Bougainvillea Spectabilis), Fornecimento E Plantio</t>
  </si>
  <si>
    <t>Planta - Clorofito, Fornecimento E Plantio</t>
  </si>
  <si>
    <t>Planta - Palmeira Areca (Alt=1,00M), Fornecimento E Plantio</t>
  </si>
  <si>
    <t>Planta - Heliconia Papagaio (Heliconia Psittacorum) H=1,00M, Fornecimento E Plantio</t>
  </si>
  <si>
    <t>Planta - Ixora Amarela (Ixora Coccinea Yellow), Fornecimento E Plantio</t>
  </si>
  <si>
    <t>Planta - Ixora Rei Vermelha (Ixora Coccinea Red), Fornecimento E Plantio</t>
  </si>
  <si>
    <t>Aplicação De Adubo Em Solo. Af_07/2024</t>
  </si>
  <si>
    <t>Planta - Ipê Amarelo (Tabebuia Chrysotricha) H=1,00M, Fornecimento E Plantio</t>
  </si>
  <si>
    <t>Planta - Cajueiro (Anacardium Occidentale), Fornecimento E Plantio</t>
  </si>
  <si>
    <t>Engenheiro Civil De Obra Junior Com Encargos Complementares</t>
  </si>
  <si>
    <t>M.O.</t>
  </si>
  <si>
    <t>MÊS</t>
  </si>
  <si>
    <t>Encarregado Geral De Obras Com Encargos Complementares</t>
  </si>
  <si>
    <t>MES</t>
  </si>
  <si>
    <t>Vigia Diurno Com Encargos Complementares</t>
  </si>
  <si>
    <t>h</t>
  </si>
  <si>
    <t>Desenhista Projetista Com Encargos Complementares(As Built)</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</si>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</sst>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quot;R$&quot;\ * #,##0.00_-;\-&quot;R$&quot;\ * #,##0.00_-;_-&quot;R$&quot;\ * &quot;-&quot;??_-;_-@_-"/>
    <numFmt numFmtId="165" formatCode="m\.d\.yy;@"/>
    <numFmt numFmtId="166" formatCode="0.0"/>
    <numFmt numFmtId="167" formatCode="yy\.m\.d;@"/>
    <numFmt numFmtId="168" formatCode="mm\.d\.yy;@"/>
    <numFmt numFmtId="169" formatCode="yy\.mm\.d;@"/>
    <numFmt numFmtId="170" formatCode="mm\.dd\.yy;@"/>
    <numFmt numFmtId="171" formatCode="dd\.m\.yy;@"/>
    <numFmt numFmtId="172" formatCode="&quot; &quot;* #,##0.00&quot; &quot;;&quot;-&quot;* #,##0.00&quot; &quot;;&quot; &quot;* &quot;-&quot;#&quot; &quot;;&quot; &quot;@&quot; &quot;"/>
    <numFmt numFmtId="173" formatCode="0.0000000"/>
    <numFmt numFmtId="174" formatCode="#,##0.0000000"/>
    <numFmt numFmtId="175" formatCode="&quot;R$&quot;\ #,##0.00"/>
  </numFmts>
  <fonts count="48"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i/>
      <sz val="11"/>
      <color rgb="FF333333"/>
      <name val="Calibri"/>
      <family val="2"/>
      <scheme val="minor"/>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2"/>
      <color rgb="FF333333"/>
      <name val="Arial"/>
      <family val="2"/>
    </font>
    <font>
      <b/>
      <sz val="12"/>
      <color rgb="FF333333"/>
      <name val="Arial"/>
      <family val="2"/>
    </font>
    <font>
      <sz val="14"/>
      <color rgb="FF000000"/>
      <name val="Calibri"/>
      <family val="2"/>
      <scheme val="minor"/>
    </font>
  </fonts>
  <fills count="17">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
      <patternFill patternType="solid">
        <fgColor rgb="FF7F7F7F"/>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164" fontId="36" fillId="0" borderId="0" applyFont="0" applyFill="0" applyBorder="0" applyAlignment="0" applyProtection="0"/>
  </cellStyleXfs>
  <cellXfs count="439">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2"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5"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7"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8" fontId="6" fillId="0" borderId="1" xfId="4" applyNumberFormat="1" applyFont="1" applyBorder="1" applyAlignment="1">
      <alignment horizontal="center" vertical="center" shrinkToFit="1"/>
    </xf>
    <xf numFmtId="169" fontId="6" fillId="0" borderId="1" xfId="4" applyNumberFormat="1" applyFont="1" applyBorder="1" applyAlignment="1">
      <alignment horizontal="center" vertical="center" shrinkToFit="1"/>
    </xf>
    <xf numFmtId="169"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4" fontId="6" fillId="0" borderId="1" xfId="4" applyNumberFormat="1" applyFont="1" applyBorder="1" applyAlignment="1">
      <alignment horizontal="right" vertical="center" shrinkToFit="1"/>
    </xf>
    <xf numFmtId="170" fontId="6" fillId="0" borderId="1" xfId="4" applyNumberFormat="1" applyFont="1" applyBorder="1" applyAlignment="1">
      <alignment horizontal="center" vertical="center" shrinkToFit="1"/>
    </xf>
    <xf numFmtId="167"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1" fontId="6" fillId="0" borderId="1" xfId="4" applyNumberFormat="1" applyFont="1" applyBorder="1" applyAlignment="1">
      <alignment horizontal="center" vertical="center" shrinkToFit="1"/>
    </xf>
    <xf numFmtId="167" fontId="6" fillId="2" borderId="1" xfId="4" applyNumberFormat="1" applyFont="1" applyFill="1" applyBorder="1" applyAlignment="1">
      <alignment horizontal="center" vertical="center" shrinkToFit="1"/>
    </xf>
    <xf numFmtId="2" fontId="6" fillId="0" borderId="1" xfId="4" applyNumberFormat="1" applyFont="1" applyBorder="1" applyAlignment="1">
      <alignment horizontal="right" vertical="center" shrinkToFit="1"/>
    </xf>
    <xf numFmtId="171" fontId="6" fillId="0" borderId="30" xfId="4" applyNumberFormat="1" applyFont="1" applyBorder="1" applyAlignment="1">
      <alignment horizontal="center" vertical="center" shrinkToFit="1"/>
    </xf>
    <xf numFmtId="171"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166"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6" fillId="13" borderId="1" xfId="4" applyNumberFormat="1" applyFont="1" applyFill="1" applyBorder="1" applyAlignment="1">
      <alignment horizontal="right"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4" fontId="1" fillId="0" borderId="0" xfId="4" applyNumberFormat="1" applyFont="1" applyAlignment="1">
      <alignment horizontal="center" vertical="center" shrinkToFit="1"/>
    </xf>
    <xf numFmtId="174" fontId="1" fillId="0" borderId="0" xfId="4" applyNumberFormat="1" applyFont="1" applyAlignment="1">
      <alignment horizontal="center" vertical="center" shrinkToFit="1"/>
    </xf>
    <xf numFmtId="4" fontId="4" fillId="0" borderId="0" xfId="4" applyNumberFormat="1" applyFont="1" applyAlignment="1">
      <alignment horizontal="right" vertical="center" shrinkToFit="1"/>
    </xf>
    <xf numFmtId="4" fontId="1" fillId="0" borderId="0" xfId="4" applyNumberFormat="1" applyFont="1" applyAlignment="1">
      <alignment horizontal="right" vertical="center" shrinkToFit="1"/>
    </xf>
    <xf numFmtId="0" fontId="1" fillId="0" borderId="0" xfId="4" applyFont="1" applyAlignment="1">
      <alignment horizontal="left" vertical="center"/>
    </xf>
    <xf numFmtId="4" fontId="1" fillId="0" borderId="0" xfId="4" applyNumberFormat="1" applyFont="1" applyAlignment="1">
      <alignment horizontal="left" vertical="center"/>
    </xf>
    <xf numFmtId="0" fontId="6" fillId="0" borderId="1" xfId="4" applyFont="1" applyBorder="1" applyAlignment="1">
      <alignment horizontal="left" vertical="center" wrapText="1"/>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173" fontId="1" fillId="2" borderId="0" xfId="4" applyNumberFormat="1" applyFont="1" applyFill="1" applyAlignment="1">
      <alignment horizontal="left" vertical="center" wrapText="1"/>
    </xf>
    <xf numFmtId="9" fontId="1" fillId="0" borderId="0" xfId="4" applyNumberFormat="1" applyFont="1" applyAlignment="1">
      <alignment horizontal="center" vertical="center" wrapText="1"/>
    </xf>
    <xf numFmtId="4" fontId="1" fillId="0" borderId="0" xfId="4" applyNumberFormat="1" applyFont="1" applyAlignment="1">
      <alignment horizontal="center" vertical="center" wrapText="1"/>
    </xf>
    <xf numFmtId="0" fontId="3" fillId="2" borderId="1" xfId="4" applyFont="1" applyFill="1" applyBorder="1" applyAlignment="1">
      <alignment horizontal="center" vertical="center" wrapText="1"/>
    </xf>
    <xf numFmtId="0" fontId="3" fillId="2" borderId="0" xfId="4" applyFont="1" applyFill="1" applyAlignment="1">
      <alignment horizontal="center" vertical="center" wrapText="1"/>
    </xf>
    <xf numFmtId="4" fontId="3" fillId="2" borderId="0" xfId="4" applyNumberFormat="1" applyFont="1" applyFill="1" applyAlignment="1">
      <alignment horizontal="center" vertical="center" wrapText="1"/>
    </xf>
    <xf numFmtId="0" fontId="3" fillId="2" borderId="0" xfId="4" applyFont="1" applyFill="1" applyAlignment="1">
      <alignment horizontal="left" vertical="center" wrapText="1"/>
    </xf>
    <xf numFmtId="0" fontId="3" fillId="2" borderId="1" xfId="4" applyFont="1" applyFill="1" applyBorder="1" applyAlignment="1">
      <alignment horizontal="left" vertical="center" wrapText="1"/>
    </xf>
    <xf numFmtId="4" fontId="1" fillId="0" borderId="1" xfId="4" applyNumberFormat="1" applyFont="1" applyBorder="1" applyAlignment="1">
      <alignment horizontal="right" vertical="center" shrinkToFi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4" fontId="4" fillId="4" borderId="0" xfId="4" applyNumberFormat="1" applyFont="1" applyFill="1" applyAlignment="1">
      <alignment horizontal="center" vertical="center" shrinkToFit="1"/>
    </xf>
    <xf numFmtId="4" fontId="1" fillId="4" borderId="1" xfId="4" applyNumberFormat="1" applyFont="1" applyFill="1" applyBorder="1" applyAlignment="1">
      <alignment horizontal="right" vertical="center" shrinkToFit="1"/>
    </xf>
    <xf numFmtId="165"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4" fontId="2" fillId="4" borderId="0" xfId="4" applyNumberFormat="1" applyFont="1" applyFill="1" applyAlignment="1">
      <alignment horizontal="center" vertical="center" shrinkToFit="1"/>
    </xf>
    <xf numFmtId="4" fontId="6" fillId="4" borderId="1" xfId="4" applyNumberFormat="1" applyFont="1" applyFill="1" applyBorder="1" applyAlignment="1">
      <alignment horizontal="right" vertical="center" shrinkToFit="1"/>
    </xf>
    <xf numFmtId="0" fontId="5" fillId="13" borderId="1" xfId="4" applyFont="1" applyFill="1" applyBorder="1" applyAlignment="1">
      <alignment horizontal="left" vertical="center" wrapText="1"/>
    </xf>
    <xf numFmtId="4" fontId="1" fillId="13" borderId="1" xfId="4" applyNumberFormat="1" applyFont="1" applyFill="1" applyBorder="1" applyAlignment="1">
      <alignment horizontal="right" vertical="center" shrinkToFit="1"/>
    </xf>
    <xf numFmtId="2" fontId="1" fillId="0" borderId="1" xfId="4" applyNumberFormat="1" applyFont="1" applyBorder="1" applyAlignment="1">
      <alignment horizontal="right" vertical="center" shrinkToFi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4" fontId="6" fillId="4" borderId="5" xfId="4" applyNumberFormat="1" applyFont="1" applyFill="1" applyBorder="1" applyAlignment="1">
      <alignment horizontal="right" vertical="center" shrinkToFit="1"/>
    </xf>
    <xf numFmtId="2" fontId="6" fillId="13" borderId="1" xfId="4" applyNumberFormat="1" applyFont="1" applyFill="1" applyBorder="1" applyAlignment="1">
      <alignment horizontal="right"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4" fontId="6" fillId="5" borderId="1" xfId="4" applyNumberFormat="1" applyFont="1" applyFill="1" applyBorder="1" applyAlignment="1">
      <alignment horizontal="right"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2" fontId="6" fillId="5" borderId="1" xfId="4" applyNumberFormat="1" applyFont="1" applyFill="1" applyBorder="1" applyAlignment="1">
      <alignment horizontal="right" vertical="center" shrinkToFit="1"/>
    </xf>
    <xf numFmtId="170"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2" fillId="5" borderId="0" xfId="4" applyNumberFormat="1" applyFont="1" applyFill="1" applyAlignment="1">
      <alignment horizontal="right" vertical="center" shrinkToFit="1"/>
    </xf>
    <xf numFmtId="4" fontId="2" fillId="5" borderId="0" xfId="4" applyNumberFormat="1" applyFont="1" applyFill="1" applyAlignment="1">
      <alignment horizontal="right" vertical="center" shrinkToFi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4" fontId="1" fillId="5" borderId="1" xfId="4" applyNumberFormat="1" applyFont="1" applyFill="1" applyBorder="1" applyAlignment="1">
      <alignment horizontal="right" vertical="center" shrinkToFit="1"/>
    </xf>
    <xf numFmtId="167" fontId="1" fillId="0" borderId="1" xfId="4" applyNumberFormat="1" applyFont="1" applyBorder="1" applyAlignment="1">
      <alignment horizontal="center" vertical="center" shrinkToFit="1"/>
    </xf>
    <xf numFmtId="171"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2" fontId="1" fillId="5" borderId="1" xfId="4" applyNumberFormat="1" applyFont="1" applyFill="1" applyBorder="1" applyAlignment="1">
      <alignment horizontal="right" vertical="center" shrinkToFit="1"/>
    </xf>
    <xf numFmtId="169"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2" fontId="6" fillId="0" borderId="30" xfId="4" applyNumberFormat="1" applyFont="1" applyBorder="1" applyAlignment="1">
      <alignment horizontal="center" vertical="center" shrinkToFit="1"/>
    </xf>
    <xf numFmtId="4" fontId="6" fillId="0" borderId="30" xfId="4" applyNumberFormat="1" applyFont="1" applyBorder="1" applyAlignment="1">
      <alignment horizontal="right" vertical="center" shrinkToFit="1"/>
    </xf>
    <xf numFmtId="0" fontId="5" fillId="0" borderId="30" xfId="4" applyFont="1" applyBorder="1" applyAlignment="1">
      <alignment horizontal="left" vertical="center" wrapTex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2" fontId="6" fillId="0" borderId="31" xfId="4" applyNumberFormat="1" applyFont="1" applyBorder="1" applyAlignment="1">
      <alignment horizontal="center" vertical="center" shrinkToFit="1"/>
    </xf>
    <xf numFmtId="4" fontId="6" fillId="0" borderId="31" xfId="4" applyNumberFormat="1" applyFont="1" applyBorder="1" applyAlignment="1">
      <alignment horizontal="right" vertical="center" shrinkToFit="1"/>
    </xf>
    <xf numFmtId="0" fontId="1" fillId="0" borderId="31" xfId="4" applyFont="1" applyBorder="1" applyAlignment="1">
      <alignment horizontal="left"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1" fillId="4" borderId="1" xfId="4" applyNumberFormat="1" applyFont="1" applyFill="1" applyBorder="1" applyAlignment="1">
      <alignment horizontal="left" vertical="center" shrinkToFit="1"/>
    </xf>
    <xf numFmtId="4" fontId="6" fillId="4" borderId="1" xfId="4" applyNumberFormat="1" applyFont="1" applyFill="1" applyBorder="1" applyAlignment="1">
      <alignment horizontal="left" vertical="center" shrinkToFit="1"/>
    </xf>
    <xf numFmtId="4" fontId="2" fillId="6" borderId="1" xfId="4" applyNumberFormat="1" applyFont="1" applyFill="1" applyBorder="1" applyAlignment="1">
      <alignment horizontal="center" vertical="center" shrinkToFit="1"/>
    </xf>
    <xf numFmtId="4" fontId="2" fillId="6" borderId="0" xfId="4" applyNumberFormat="1" applyFont="1" applyFill="1" applyAlignment="1">
      <alignment horizontal="center" vertical="center" shrinkToFit="1"/>
    </xf>
    <xf numFmtId="4" fontId="6" fillId="6" borderId="1" xfId="4" applyNumberFormat="1" applyFont="1" applyFill="1" applyBorder="1" applyAlignment="1">
      <alignment horizontal="left" vertical="center" shrinkToFit="1"/>
    </xf>
    <xf numFmtId="4" fontId="2" fillId="0" borderId="0" xfId="4" applyNumberFormat="1" applyFont="1" applyAlignment="1">
      <alignment horizontal="right" vertical="center" shrinkToFit="1"/>
    </xf>
    <xf numFmtId="4" fontId="7" fillId="7" borderId="0" xfId="4" applyNumberFormat="1" applyFont="1" applyFill="1" applyAlignment="1">
      <alignment horizontal="center" vertical="center" shrinkToFit="1"/>
    </xf>
    <xf numFmtId="4" fontId="7" fillId="7" borderId="0" xfId="4" applyNumberFormat="1" applyFont="1" applyFill="1" applyAlignment="1">
      <alignment horizontal="left" vertical="center" shrinkToFit="1"/>
    </xf>
    <xf numFmtId="4" fontId="33" fillId="7" borderId="1" xfId="4" applyNumberFormat="1" applyFont="1" applyFill="1" applyBorder="1" applyAlignment="1">
      <alignment horizontal="left"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8" fillId="14" borderId="0" xfId="4" applyFont="1" applyFill="1" applyAlignment="1">
      <alignment horizontal="left" vertical="center" wrapText="1"/>
    </xf>
    <xf numFmtId="0" fontId="38" fillId="14" borderId="0" xfId="4" applyFont="1" applyFill="1" applyAlignment="1">
      <alignment vertical="center" wrapText="1"/>
    </xf>
    <xf numFmtId="0" fontId="39" fillId="14" borderId="0" xfId="4" applyFont="1" applyFill="1" applyAlignment="1">
      <alignment horizontal="left" vertical="center" wrapText="1"/>
    </xf>
    <xf numFmtId="0" fontId="39"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4" fontId="4" fillId="15" borderId="0" xfId="4" applyNumberFormat="1" applyFont="1" applyFill="1" applyAlignment="1">
      <alignment horizontal="left" vertical="center" shrinkToFit="1"/>
    </xf>
    <xf numFmtId="4" fontId="4" fillId="15" borderId="1" xfId="4" applyNumberFormat="1" applyFont="1" applyFill="1" applyBorder="1" applyAlignment="1">
      <alignment horizontal="left" vertical="center" shrinkToFit="1"/>
    </xf>
    <xf numFmtId="4" fontId="1" fillId="15" borderId="0" xfId="4" applyNumberFormat="1" applyFont="1" applyFill="1" applyAlignment="1">
      <alignment horizontal="left" vertical="center"/>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40" fillId="2" borderId="35" xfId="4" applyFont="1" applyFill="1" applyBorder="1" applyAlignment="1">
      <alignment horizontal="center" vertical="center" wrapText="1"/>
    </xf>
    <xf numFmtId="0" fontId="39" fillId="2" borderId="35" xfId="4" applyFont="1" applyFill="1" applyBorder="1" applyAlignment="1">
      <alignment horizontal="center" vertical="center" wrapText="1"/>
    </xf>
    <xf numFmtId="4" fontId="42" fillId="2" borderId="35" xfId="4" applyNumberFormat="1" applyFont="1" applyFill="1" applyBorder="1" applyAlignment="1">
      <alignment horizontal="center" vertical="center" wrapText="1"/>
    </xf>
    <xf numFmtId="0" fontId="42"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1" fillId="15" borderId="0" xfId="4" applyNumberFormat="1" applyFont="1" applyFill="1" applyAlignment="1">
      <alignment horizontal="center" vertical="center" shrinkToFit="1"/>
    </xf>
    <xf numFmtId="174" fontId="1" fillId="15" borderId="0" xfId="4" applyNumberFormat="1" applyFont="1" applyFill="1" applyAlignment="1">
      <alignment horizontal="center" vertical="center" shrinkToFit="1"/>
    </xf>
    <xf numFmtId="4" fontId="4" fillId="15" borderId="0" xfId="4" applyNumberFormat="1" applyFont="1" applyFill="1" applyAlignment="1">
      <alignment horizontal="right" vertical="center" shrinkToFit="1"/>
    </xf>
    <xf numFmtId="4" fontId="1" fillId="15" borderId="0" xfId="4" applyNumberFormat="1" applyFont="1" applyFill="1" applyAlignment="1">
      <alignment horizontal="right" vertical="center" shrinkToFit="1"/>
    </xf>
    <xf numFmtId="4" fontId="1" fillId="15" borderId="1" xfId="4" applyNumberFormat="1" applyFont="1" applyFill="1" applyBorder="1" applyAlignment="1">
      <alignment horizontal="left" vertical="center" shrinkToFi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4" fontId="6" fillId="15" borderId="1" xfId="4" applyNumberFormat="1" applyFont="1" applyFill="1" applyBorder="1" applyAlignment="1">
      <alignment horizontal="left" vertical="center" shrinkToFit="1"/>
    </xf>
    <xf numFmtId="4" fontId="2" fillId="15" borderId="0" xfId="4" applyNumberFormat="1" applyFont="1" applyFill="1" applyAlignment="1">
      <alignment horizontal="left"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6"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9"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7" fillId="0" borderId="0" xfId="4" applyFont="1" applyAlignment="1">
      <alignment vertical="center" wrapText="1"/>
    </xf>
    <xf numFmtId="0" fontId="2" fillId="2" borderId="42" xfId="4" applyFont="1" applyFill="1" applyBorder="1" applyAlignment="1">
      <alignment vertical="center" wrapText="1"/>
    </xf>
    <xf numFmtId="0" fontId="37" fillId="14" borderId="0" xfId="4" applyFont="1" applyFill="1" applyAlignment="1">
      <alignment vertical="center" wrapText="1"/>
    </xf>
    <xf numFmtId="0" fontId="43" fillId="14" borderId="0" xfId="4" applyFont="1" applyFill="1" applyAlignment="1">
      <alignment vertical="center" wrapText="1"/>
    </xf>
    <xf numFmtId="0" fontId="37" fillId="14" borderId="34" xfId="4" applyFont="1" applyFill="1" applyBorder="1" applyAlignment="1">
      <alignment vertical="center" wrapText="1"/>
    </xf>
    <xf numFmtId="0" fontId="43" fillId="14" borderId="34" xfId="4" applyFont="1" applyFill="1" applyBorder="1" applyAlignment="1">
      <alignment vertical="center" wrapText="1"/>
    </xf>
    <xf numFmtId="175" fontId="1" fillId="0" borderId="0" xfId="4" applyNumberFormat="1" applyFont="1" applyAlignment="1">
      <alignment horizontal="left" vertical="center"/>
    </xf>
    <xf numFmtId="9" fontId="1" fillId="0" borderId="0" xfId="2" applyFont="1" applyAlignment="1">
      <alignment horizontal="left" vertical="center"/>
    </xf>
    <xf numFmtId="2" fontId="6" fillId="0" borderId="63" xfId="4" applyNumberFormat="1" applyFont="1" applyBorder="1" applyAlignment="1">
      <alignment horizontal="center" vertical="center" shrinkToFit="1"/>
    </xf>
    <xf numFmtId="2" fontId="1" fillId="0" borderId="63" xfId="4" applyNumberFormat="1" applyFont="1" applyBorder="1" applyAlignment="1">
      <alignment horizontal="center" vertical="center" shrinkToFit="1"/>
    </xf>
    <xf numFmtId="43" fontId="1" fillId="0" borderId="64" xfId="1" applyFont="1" applyBorder="1" applyAlignment="1">
      <alignment horizontal="center" vertical="center" shrinkToFit="1"/>
    </xf>
    <xf numFmtId="2" fontId="6" fillId="0" borderId="6" xfId="4" applyNumberFormat="1" applyFont="1" applyBorder="1" applyAlignment="1">
      <alignment horizontal="center" vertical="center" shrinkToFit="1"/>
    </xf>
    <xf numFmtId="2" fontId="6" fillId="0" borderId="26" xfId="4" applyNumberFormat="1" applyFont="1" applyBorder="1" applyAlignment="1">
      <alignment horizontal="center" vertical="center" shrinkToFit="1"/>
    </xf>
    <xf numFmtId="2" fontId="1" fillId="0" borderId="26" xfId="4" applyNumberFormat="1" applyFont="1" applyBorder="1" applyAlignment="1">
      <alignment horizontal="center" vertical="center" shrinkToFit="1"/>
    </xf>
    <xf numFmtId="1" fontId="5" fillId="0" borderId="1" xfId="4" applyNumberFormat="1" applyFont="1" applyBorder="1" applyAlignment="1">
      <alignment horizontal="center" vertical="center" shrinkToFit="1"/>
    </xf>
    <xf numFmtId="4" fontId="5" fillId="0" borderId="46" xfId="4" applyNumberFormat="1" applyFont="1" applyBorder="1" applyAlignment="1">
      <alignment horizontal="center" vertical="center" shrinkToFit="1"/>
    </xf>
    <xf numFmtId="2" fontId="5" fillId="0" borderId="46" xfId="4" applyNumberFormat="1" applyFont="1" applyBorder="1" applyAlignment="1">
      <alignment horizontal="center" vertical="center" shrinkToFit="1"/>
    </xf>
    <xf numFmtId="4" fontId="2" fillId="16" borderId="47" xfId="4" applyNumberFormat="1" applyFont="1" applyFill="1" applyBorder="1" applyAlignment="1">
      <alignment horizontal="center" vertical="center" shrinkToFit="1"/>
    </xf>
    <xf numFmtId="175" fontId="45" fillId="7" borderId="38" xfId="1" applyNumberFormat="1" applyFont="1" applyFill="1" applyBorder="1" applyAlignment="1">
      <alignment horizontal="center" vertical="center" shrinkToFit="1"/>
    </xf>
    <xf numFmtId="175" fontId="46" fillId="7" borderId="38" xfId="1" applyNumberFormat="1" applyFont="1" applyFill="1" applyBorder="1" applyAlignment="1">
      <alignment horizontal="center" vertical="center" shrinkToFit="1"/>
    </xf>
    <xf numFmtId="10" fontId="45" fillId="7" borderId="38" xfId="2" applyNumberFormat="1" applyFont="1" applyFill="1" applyBorder="1" applyAlignment="1">
      <alignment horizontal="center" vertical="center" shrinkToFit="1"/>
    </xf>
    <xf numFmtId="0" fontId="38" fillId="0" borderId="40" xfId="4" applyFont="1" applyBorder="1" applyAlignment="1">
      <alignment horizontal="center" vertical="center" wrapText="1"/>
    </xf>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xf numFmtId="43" fontId="1" fillId="0" borderId="9" xfId="1" applyFont="1" applyBorder="1" applyAlignment="1">
      <alignment horizontal="center" vertical="center" shrinkToFit="1"/>
    </xf>
    <xf numFmtId="43" fontId="1" fillId="0" borderId="3" xfId="1" applyFont="1" applyBorder="1" applyAlignment="1">
      <alignment horizontal="center" vertical="center" shrinkToFit="1"/>
    </xf>
    <xf numFmtId="43" fontId="1" fillId="15" borderId="3" xfId="1" applyFont="1" applyFill="1" applyBorder="1" applyAlignment="1">
      <alignment horizontal="center" vertical="center" wrapText="1"/>
    </xf>
    <xf numFmtId="43" fontId="1" fillId="4" borderId="3" xfId="1" applyFont="1" applyFill="1" applyBorder="1" applyAlignment="1">
      <alignment horizontal="center" vertical="center" wrapText="1"/>
    </xf>
    <xf numFmtId="43" fontId="1" fillId="0" borderId="46" xfId="1" applyFont="1" applyBorder="1" applyAlignment="1">
      <alignment horizontal="center" vertical="center" shrinkToFit="1"/>
    </xf>
    <xf numFmtId="43" fontId="1" fillId="4" borderId="65" xfId="1" applyFont="1" applyFill="1" applyBorder="1" applyAlignment="1">
      <alignment horizontal="center" vertical="center" wrapText="1"/>
    </xf>
    <xf numFmtId="43" fontId="1" fillId="5" borderId="3" xfId="1" applyFont="1" applyFill="1" applyBorder="1" applyAlignment="1">
      <alignment horizontal="center" vertical="center" wrapText="1"/>
    </xf>
    <xf numFmtId="43" fontId="1" fillId="5" borderId="65" xfId="1" applyFont="1" applyFill="1" applyBorder="1" applyAlignment="1">
      <alignment horizontal="center" vertical="center" wrapText="1"/>
    </xf>
    <xf numFmtId="43" fontId="1" fillId="0" borderId="65" xfId="1" applyFont="1" applyBorder="1" applyAlignment="1">
      <alignment horizontal="center" vertical="center" shrinkToFit="1"/>
    </xf>
    <xf numFmtId="43" fontId="18" fillId="0" borderId="0" xfId="1" applyFont="1" applyAlignment="1">
      <alignment vertical="center"/>
    </xf>
    <xf numFmtId="4" fontId="1" fillId="0" borderId="0" xfId="0" applyNumberFormat="1" applyFont="1" applyAlignment="1">
      <alignment horizontal="left" vertical="center"/>
    </xf>
    <xf numFmtId="0" fontId="1" fillId="0" borderId="0" xfId="0" applyFont="1" applyAlignment="1">
      <alignment horizontal="right" vertical="center"/>
    </xf>
    <xf numFmtId="175" fontId="1" fillId="0" borderId="0" xfId="0" applyNumberFormat="1" applyFont="1" applyAlignment="1">
      <alignment horizontal="right" vertical="center"/>
    </xf>
    <xf numFmtId="0" fontId="1" fillId="0" borderId="0" xfId="0" applyFont="1" applyAlignment="1">
      <alignment horizontal="left" vertical="center"/>
    </xf>
    <xf numFmtId="164" fontId="47" fillId="0" borderId="0" xfId="5" applyFont="1" applyAlignment="1">
      <alignment horizontal="right" vertical="center"/>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38" fillId="0" borderId="39" xfId="4" applyFont="1" applyBorder="1" applyAlignment="1">
      <alignment horizontal="center" vertical="center" wrapText="1"/>
    </xf>
    <xf numFmtId="0" fontId="38" fillId="0" borderId="40" xfId="4" applyFont="1" applyBorder="1" applyAlignment="1">
      <alignment horizontal="center" vertical="center" wrapText="1"/>
    </xf>
    <xf numFmtId="0" fontId="38"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39" fillId="14" borderId="0" xfId="4" applyFont="1" applyFill="1" applyAlignment="1">
      <alignment horizontal="left" vertical="center" wrapText="1"/>
    </xf>
    <xf numFmtId="0" fontId="38" fillId="14" borderId="0" xfId="4" applyFont="1" applyFill="1" applyAlignment="1">
      <alignment horizontal="left" vertical="center" wrapText="1"/>
    </xf>
    <xf numFmtId="0" fontId="38" fillId="14" borderId="0" xfId="4" applyFont="1" applyFill="1" applyAlignment="1">
      <alignment horizontal="right" vertical="center" wrapText="1"/>
    </xf>
    <xf numFmtId="164" fontId="38" fillId="14" borderId="0" xfId="5" applyFont="1" applyFill="1" applyAlignment="1">
      <alignment horizontal="center" vertical="center" wrapText="1"/>
    </xf>
    <xf numFmtId="164" fontId="38" fillId="14" borderId="0" xfId="5" applyFont="1" applyFill="1" applyBorder="1" applyAlignment="1">
      <alignment horizontal="center" vertical="center" wrapText="1"/>
    </xf>
    <xf numFmtId="0" fontId="38" fillId="14" borderId="34" xfId="4" applyFont="1" applyFill="1" applyBorder="1" applyAlignment="1">
      <alignment horizontal="right" vertical="center" wrapText="1"/>
    </xf>
    <xf numFmtId="0" fontId="37" fillId="14" borderId="61" xfId="4" applyFont="1" applyFill="1" applyBorder="1" applyAlignment="1">
      <alignment horizontal="center" vertical="center"/>
    </xf>
    <xf numFmtId="0" fontId="37" fillId="14" borderId="34" xfId="4" applyFont="1" applyFill="1" applyBorder="1" applyAlignment="1">
      <alignment horizontal="center" vertical="center"/>
    </xf>
    <xf numFmtId="0" fontId="43" fillId="14" borderId="34" xfId="4" applyFont="1" applyFill="1" applyBorder="1" applyAlignment="1">
      <alignment horizontal="left" vertical="center" wrapText="1"/>
    </xf>
    <xf numFmtId="0" fontId="37" fillId="14" borderId="34" xfId="4" applyFont="1" applyFill="1" applyBorder="1" applyAlignment="1">
      <alignment horizontal="center" vertical="center" wrapText="1"/>
    </xf>
    <xf numFmtId="0" fontId="37" fillId="14" borderId="34" xfId="4" applyFont="1" applyFill="1" applyBorder="1" applyAlignment="1">
      <alignment horizontal="left" vertical="center" wrapText="1"/>
    </xf>
    <xf numFmtId="175" fontId="37" fillId="14" borderId="34" xfId="4" applyNumberFormat="1" applyFont="1" applyFill="1" applyBorder="1" applyAlignment="1">
      <alignment horizontal="left" vertical="center" wrapText="1"/>
    </xf>
    <xf numFmtId="175" fontId="37" fillId="14" borderId="62" xfId="4" applyNumberFormat="1" applyFont="1" applyFill="1" applyBorder="1" applyAlignment="1">
      <alignment horizontal="left" vertical="center" wrapText="1"/>
    </xf>
    <xf numFmtId="0" fontId="37" fillId="14" borderId="59" xfId="4" applyFont="1" applyFill="1" applyBorder="1" applyAlignment="1">
      <alignment horizontal="center" vertical="center" wrapText="1"/>
    </xf>
    <xf numFmtId="0" fontId="37" fillId="14" borderId="0" xfId="4" applyFont="1" applyFill="1" applyAlignment="1">
      <alignment horizontal="center" vertical="center" wrapText="1"/>
    </xf>
    <xf numFmtId="0" fontId="37" fillId="14" borderId="0" xfId="4" applyFont="1" applyFill="1" applyAlignment="1">
      <alignment horizontal="left" vertical="center" wrapText="1"/>
    </xf>
    <xf numFmtId="0" fontId="43" fillId="14" borderId="0" xfId="4" applyFont="1" applyFill="1" applyAlignment="1">
      <alignment horizontal="left" vertical="center" wrapText="1"/>
    </xf>
    <xf numFmtId="175" fontId="37" fillId="14" borderId="0" xfId="4" applyNumberFormat="1" applyFont="1" applyFill="1" applyAlignment="1">
      <alignment horizontal="left" vertical="center" wrapText="1"/>
    </xf>
    <xf numFmtId="175" fontId="37" fillId="14" borderId="60" xfId="4" applyNumberFormat="1" applyFont="1" applyFill="1" applyBorder="1" applyAlignment="1">
      <alignment horizontal="left" vertical="center" wrapText="1"/>
    </xf>
    <xf numFmtId="0" fontId="44" fillId="0" borderId="0" xfId="4" applyFont="1" applyAlignment="1">
      <alignment horizontal="center" vertical="center" wrapText="1"/>
    </xf>
    <xf numFmtId="0" fontId="37" fillId="0" borderId="57" xfId="4" applyFont="1" applyBorder="1" applyAlignment="1">
      <alignment horizontal="center" vertical="center" wrapText="1"/>
    </xf>
    <xf numFmtId="0" fontId="37" fillId="0" borderId="56" xfId="4" applyFont="1" applyBorder="1" applyAlignment="1">
      <alignment horizontal="center" vertical="center" wrapText="1"/>
    </xf>
    <xf numFmtId="0" fontId="37" fillId="0" borderId="58" xfId="4" applyFont="1" applyBorder="1" applyAlignment="1">
      <alignment horizontal="center" vertical="center" wrapText="1"/>
    </xf>
    <xf numFmtId="0" fontId="37" fillId="0" borderId="61"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62" xfId="4" applyFont="1" applyBorder="1" applyAlignment="1">
      <alignment horizontal="center" vertical="center" wrapText="1"/>
    </xf>
    <xf numFmtId="175" fontId="37" fillId="14" borderId="56" xfId="4" applyNumberFormat="1" applyFont="1" applyFill="1" applyBorder="1" applyAlignment="1">
      <alignment horizontal="left" vertical="center" wrapText="1"/>
    </xf>
    <xf numFmtId="175" fontId="37" fillId="14" borderId="58" xfId="4" applyNumberFormat="1" applyFont="1" applyFill="1" applyBorder="1" applyAlignment="1">
      <alignment horizontal="left"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 fillId="0" borderId="0" xfId="0" applyFont="1" applyAlignment="1">
      <alignment horizontal="center" vertical="top"/>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 fillId="0" borderId="0" xfId="0" applyFont="1" applyAlignment="1">
      <alignment horizontal="center" vertical="top"/>
    </xf>
    <xf numFmtId="0" fontId="1" fillId="0" borderId="26" xfId="0" applyFont="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cellXfs>
  <cellStyles count="6">
    <cellStyle name="Moeda" xfId="5" builtinId="4"/>
    <cellStyle name="Normal" xfId="0" builtinId="0"/>
    <cellStyle name="Normal 2" xfId="4" xr:uid="{00000000-0005-0000-0000-000002000000}"/>
    <cellStyle name="Normal 3 2 5 3" xfId="3" xr:uid="{00000000-0005-0000-0000-000003000000}"/>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colors>
    <mruColors>
      <color rgb="FF7F7F7F"/>
      <color rgb="FF00B0F0"/>
      <color rgb="FFB8CD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calcChain" Target="calcChain.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28" Type="http://schemas.openxmlformats.org/officeDocument/2006/relationships/externalLink" Target="externalLinks/externalLink124.xml"/><Relationship Id="rId144" Type="http://schemas.openxmlformats.org/officeDocument/2006/relationships/externalLink" Target="externalLinks/externalLink140.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65" Type="http://schemas.openxmlformats.org/officeDocument/2006/relationships/externalLink" Target="externalLinks/externalLink161.xml"/><Relationship Id="rId181" Type="http://schemas.openxmlformats.org/officeDocument/2006/relationships/externalLink" Target="externalLinks/externalLink177.xml"/><Relationship Id="rId186" Type="http://schemas.openxmlformats.org/officeDocument/2006/relationships/externalLink" Target="externalLinks/externalLink182.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55" Type="http://schemas.openxmlformats.org/officeDocument/2006/relationships/externalLink" Target="externalLinks/externalLink151.xml"/><Relationship Id="rId171" Type="http://schemas.openxmlformats.org/officeDocument/2006/relationships/externalLink" Target="externalLinks/externalLink167.xml"/><Relationship Id="rId176" Type="http://schemas.openxmlformats.org/officeDocument/2006/relationships/externalLink" Target="externalLinks/externalLink172.xml"/><Relationship Id="rId192" Type="http://schemas.openxmlformats.org/officeDocument/2006/relationships/externalLink" Target="externalLinks/externalLink188.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externalLink" Target="externalLinks/externalLink141.xml"/><Relationship Id="rId161" Type="http://schemas.openxmlformats.org/officeDocument/2006/relationships/externalLink" Target="externalLinks/externalLink157.xml"/><Relationship Id="rId166" Type="http://schemas.openxmlformats.org/officeDocument/2006/relationships/externalLink" Target="externalLinks/externalLink162.xml"/><Relationship Id="rId182" Type="http://schemas.openxmlformats.org/officeDocument/2006/relationships/externalLink" Target="externalLinks/externalLink178.xml"/><Relationship Id="rId187" Type="http://schemas.openxmlformats.org/officeDocument/2006/relationships/externalLink" Target="externalLinks/externalLink183.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theme" Target="theme/theme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5334</xdr:colOff>
      <xdr:row>724</xdr:row>
      <xdr:rowOff>56899</xdr:rowOff>
    </xdr:from>
    <xdr:ext cx="327660" cy="151130"/>
    <xdr:sp macro="" textlink="">
      <xdr:nvSpPr>
        <xdr:cNvPr id="2" name="Shape 11">
          <a:extLst>
            <a:ext uri="{FF2B5EF4-FFF2-40B4-BE49-F238E27FC236}">
              <a16:creationId xmlns:a16="http://schemas.microsoft.com/office/drawing/2014/main" id="{FA0840F9-EC2B-4744-B80B-3FCA33780679}"/>
            </a:ext>
          </a:extLst>
        </xdr:cNvPr>
        <xdr:cNvSpPr/>
      </xdr:nvSpPr>
      <xdr:spPr>
        <a:xfrm>
          <a:off x="5334" y="2698429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4" name="Picture 1">
          <a:extLst>
            <a:ext uri="{FF2B5EF4-FFF2-40B4-BE49-F238E27FC236}">
              <a16:creationId xmlns:a16="http://schemas.microsoft.com/office/drawing/2014/main" id="{2C3969AA-27E6-4BBA-AE7D-76823ED30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17525"/>
          <a:ext cx="1364615" cy="1212850"/>
        </a:xfrm>
        <a:prstGeom prst="rect">
          <a:avLst/>
        </a:prstGeom>
        <a:solidFill>
          <a:srgbClr val="FFFFFF"/>
        </a:solidFill>
        <a:ln w="9525">
          <a:noFill/>
          <a:miter lim="800000"/>
          <a:headEnd/>
          <a:tailEnd/>
        </a:ln>
      </xdr:spPr>
    </xdr:pic>
    <xdr:clientData/>
  </xdr:twoCellAnchor>
  <xdr:oneCellAnchor>
    <xdr:from>
      <xdr:col>16</xdr:col>
      <xdr:colOff>7620</xdr:colOff>
      <xdr:row>6</xdr:row>
      <xdr:rowOff>95250</xdr:rowOff>
    </xdr:from>
    <xdr:ext cx="65" cy="172227"/>
    <xdr:sp macro="" textlink="">
      <xdr:nvSpPr>
        <xdr:cNvPr id="5" name="CaixaDeTexto 4">
          <a:extLst>
            <a:ext uri="{FF2B5EF4-FFF2-40B4-BE49-F238E27FC236}">
              <a16:creationId xmlns:a16="http://schemas.microsoft.com/office/drawing/2014/main" id="{45DB3FBF-1968-4968-B2CF-FD1CE0380FF9}"/>
            </a:ext>
          </a:extLst>
        </xdr:cNvPr>
        <xdr:cNvSpPr txBox="1"/>
      </xdr:nvSpPr>
      <xdr:spPr>
        <a:xfrm>
          <a:off x="16152495" y="291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2" Type="http://schemas.openxmlformats.org/officeDocument/2006/relationships/externalLinkPath" Target="../../../../../RECEPCAO/Downloads/PLANILHA%20-%20CONDER.xlsx" TargetMode="External"/><Relationship Id="rId1" Type="http://schemas.openxmlformats.org/officeDocument/2006/relationships/externalLinkPath" Target="/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johnsantos/AppData/Local/Microsoft/Windows/INetCache/IE/WS4PK626/CERB/Users/PedroPaulo/Documents/0%20-%202013/1%20-%20PAC2%20-%20FELIPPO%20-%20SES%20-%20PROJETOS/SALO&#193;%20-%20SES%20-%20PLANILHAS%20PAC2.xls" TargetMode="External"/><Relationship Id="rId1" Type="http://schemas.openxmlformats.org/officeDocument/2006/relationships/externalLinkPath" Target="/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3.xml.rels><?xml version="1.0" encoding="UTF-8" standalone="yes"?>
<Relationships xmlns="http://schemas.openxmlformats.org/package/2006/relationships"><Relationship Id="rId2" Type="http://schemas.openxmlformats.org/officeDocument/2006/relationships/externalLinkPath" Target="../../../../../../Documents%20and%20Settings/priscila.melo/Desktop/Pasta2.xlsx" TargetMode="External"/><Relationship Id="rId1" Type="http://schemas.openxmlformats.org/officeDocument/2006/relationships/externalLinkPath" Target="/Documents%20and%20Settings/priscila.melo/Desktop/Pasta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6.xml.rels><?xml version="1.0" encoding="UTF-8" standalone="yes"?>
<Relationships xmlns="http://schemas.openxmlformats.org/package/2006/relationships"><Relationship Id="rId2" Type="http://schemas.openxmlformats.org/officeDocument/2006/relationships/externalLinkPath" Target="../../../../../../2003/P199%20-%20Restauracao%20-%20MT-407%20-%20SEET/MT-358/Impressao%20definitiva/Or&#231;amento%20SICRO%20II12.xls" TargetMode="External"/><Relationship Id="rId1" Type="http://schemas.openxmlformats.org/officeDocument/2006/relationships/externalLinkPath" Target="/2003/P199%20-%20Restauracao%20-%20MT-407%20-%20SEET/MT-358/Impressao%20definitiva/Or&#231;amento%20SICRO%20II1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2" Type="http://schemas.openxmlformats.org/officeDocument/2006/relationships/externalLinkPath" Target="../../../../../SEINFRA/Desktop/Planilha_Calculo_do_BDI.xlsx" TargetMode="External"/><Relationship Id="rId1" Type="http://schemas.openxmlformats.org/officeDocument/2006/relationships/externalLinkPath" Target="/Users/SEINFRA/Desktop/Planilha_Calculo_do_BDI.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johnsantos/AppData/Local/Microsoft/Windows/INetCache/IE/WS4PK626/CERB/Users/Usuario/Downloads/JUPI%20-%20SES%20-%203&#170;%20Etapa%20-%20OR&#199;AMENTO.xlsx" TargetMode="External"/><Relationship Id="rId1" Type="http://schemas.openxmlformats.org/officeDocument/2006/relationships/externalLinkPath" Target="/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RECEPCAO/Desktop/PLANILHA%20-%20076-2021%20-%20CONDER.xlsx" TargetMode="External"/><Relationship Id="rId1" Type="http://schemas.openxmlformats.org/officeDocument/2006/relationships/externalLinkPath" Target="/Users/RECEPCAO/Desktop/PLANILHA%20-%20076-2021%20-%20CONDER.xlsx"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Guilherme/Documents/KATIA/CONDER/NOVAS%20DEMANDAS%20SUQUALI/AMELIA%20RODRIGUES%20PARA%20LICITA&#199;&#195;O/PRODUZIDO/ULTIMA%20REVIS&#195;O/PLANILHA_MULTIPLA_._DESBLOQUEADA.xls" TargetMode="External"/><Relationship Id="rId1" Type="http://schemas.openxmlformats.org/officeDocument/2006/relationships/externalLinkPath" Target="/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RECEPCAO/Downloads/PLANILHA_MULTIPLA_ORCAMENTARIA_PARIPIRANGA.xls" TargetMode="External"/><Relationship Id="rId1" Type="http://schemas.openxmlformats.org/officeDocument/2006/relationships/externalLinkPath" Target="/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johnsantos/AppData/Local/Microsoft/Windows/INetCache/IE/WS4PK626/CERB/1146.00-REVIS&#195;O%20BARA&#218;NAS/USU&#193;RIOS/LUCIANA/novo%20levantamento%20-%2001.05.2015/Planilha%20de%20Pre&#231;os%20e%20Quantidades-%20CEF.xls" TargetMode="External"/><Relationship Id="rId1" Type="http://schemas.openxmlformats.org/officeDocument/2006/relationships/externalLinkPath" Target="/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2ms/Desktop/composi&#231;&#227;o%20cerb/COMPOSI&#199;&#195;O%20CERB%20-%20JOHNNYS.xlsx" TargetMode="External"/><Relationship Id="rId1" Type="http://schemas.openxmlformats.org/officeDocument/2006/relationships/externalLinkPath" Target="/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PEDRO%20PAULO%20%20I7/Documents/1%20-%202009/CORTES2009/CORT&#202;S%20-%20SES/CORTES%20-%20SES%20-%20PAC2%20%20-%20PLANILHA%20E%20CARACTER&#205;TICAS%2023.01.2012.xlsx" TargetMode="External"/><Relationship Id="rId1" Type="http://schemas.openxmlformats.org/officeDocument/2006/relationships/externalLinkPath" Target="/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2" Type="http://schemas.openxmlformats.org/officeDocument/2006/relationships/externalLinkPath" Target="../../../../../../17&#170;%20Medi&#231;&#227;o%20Janeiro_06%20(2&#170;%20parcela)/SecInfra-Estrutura/Financas/Medicoes/Cadastro.xls" TargetMode="External"/><Relationship Id="rId1" Type="http://schemas.openxmlformats.org/officeDocument/2006/relationships/externalLinkPath" Target="/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RO/padroes/EQUIP/MAQUINAS/I020118.XLS" TargetMode="External"/><Relationship Id="rId1" Type="http://schemas.openxmlformats.org/officeDocument/2006/relationships/externalLinkPath" Target="/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TPF%20Engenharia/PETROLINA/ESCOLA%20AMBIENTAL/03718-ORC-DIV02-GER-00-002-R00.xlsm" TargetMode="External"/><Relationship Id="rId1" Type="http://schemas.openxmlformats.org/officeDocument/2006/relationships/externalLinkPath" Target="/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 val="PARÂMETROS"/>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 val="alteração"/>
      <sheetName val="fresagem de pista ago-98"/>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 val="PLANILHA GERAL"/>
      <sheetName val="poço"/>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 val="q-01"/>
      <sheetName val="PLANILHA"/>
      <sheetName val="A"/>
      <sheetName val="TÚNEIS"/>
      <sheetName val="VIAD. 10"/>
      <sheetName val="VIAD. 11"/>
      <sheetName val="VIAD. 12"/>
      <sheetName val="VIAD. 13"/>
      <sheetName val="VIAD. 14"/>
      <sheetName val="VIAD. 15"/>
      <sheetName val="VIAD. 3"/>
      <sheetName val="VIAD. 4"/>
      <sheetName val="VIAD. 5"/>
      <sheetName val="VIAD. 6"/>
      <sheetName val="VIAD. 7"/>
      <sheetName val="VIAD. 8"/>
      <sheetName val="VIAD. 9"/>
      <sheetName val="aux"/>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 val="comp.estrutura oae"/>
      <sheetName val="comp.terraplenagem"/>
      <sheetName val="comp.drenagem"/>
      <sheetName val="comp.demolicoes"/>
      <sheetName val="insumos.atividades"/>
      <sheetName val="comp.contencoes"/>
      <sheetName val="comp.fundação oae"/>
      <sheetName val="comp.obrascomp"/>
      <sheetName val="insumos.materiais"/>
      <sheetName val="comp.pavimentação"/>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Porta dim.: 60x165cm, uma folha de abrir esp.:5mm, em madeira compensada revestida em ambas as faces com laminado melamínico texturizado</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 val="Auxiliar"/>
      <sheetName val="BDI"/>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 val="Plan1"/>
    </sheetNames>
    <sheetDataSet>
      <sheetData sheetId="0"/>
      <sheetData sheetId="1"/>
      <sheetData sheetId="2"/>
      <sheetData sheetId="3">
        <row r="1">
          <cell r="G1" t="str">
            <v>Unidades habitacionais</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sta2"/>
    </sheetNames>
    <definedNames>
      <definedName name="MO"/>
      <definedName name="QUANTIDADES"/>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ARA"/>
      <sheetName val="ELÉTRICA"/>
      <sheetName val="10 - localização jaz. e usinas"/>
      <sheetName val="PADE"/>
      <sheetName val="SERV"/>
      <sheetName val="6 - memorial descritivo"/>
      <sheetName val="8 - dmts prod. asfálticos"/>
      <sheetName val="9 - anel rodoviário"/>
      <sheetName val="3 - orientações para orçamentos"/>
      <sheetName val="4 -procedimentos orç. terminais"/>
      <sheetName val="5 - memorial justificativo"/>
      <sheetName val="CONT"/>
      <sheetName val="ELCO"/>
      <sheetName val="EQMO"/>
      <sheetName val="QTEQMOREVIT"/>
      <sheetName val="INPR"/>
      <sheetName val="MTER"/>
      <sheetName val="PAIS"/>
      <sheetName val="QTPAVIREVIT"/>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 val="BM"/>
      <sheetName val="QCI"/>
      <sheetName val="ORÇAMENTO"/>
      <sheetName val="CRONO"/>
      <sheetName val="CRONOPLE"/>
      <sheetName val="EVENTOS"/>
      <sheetName val="MENU"/>
      <sheetName val="RRE"/>
      <sheetName val="Plan1"/>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 val="ponte rio paraguaçú"/>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rviços"/>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 val="A"/>
      <sheetName val="PLAN G1"/>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q-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Aparelho de ar-condicionado 7000 BTU (vida útil 72 meses)</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 val="aux"/>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 val="elétrica"/>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 val="Resumo"/>
      <sheetName val="PREMISSAS"/>
      <sheetName val="INSUMOS"/>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 val="2ª Med Porto da Ilha"/>
      <sheetName val="Resumo"/>
      <sheetName val="2ª Med Consolidada"/>
      <sheetName val="elétrica"/>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 val="PREMISSAS"/>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 val="Origem"/>
      <sheetName val="Comp.Pavimentação"/>
      <sheetName val="Comp.ObrasComp"/>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3EFD-D38E-4556-B716-89CEA4D1E9A2}">
  <dimension ref="A1:AK906"/>
  <sheetViews>
    <sheetView tabSelected="1" zoomScale="70" zoomScaleNormal="70" workbookViewId="0">
      <selection activeCell="L12" sqref="L12"/>
    </sheetView>
  </sheetViews>
  <sheetFormatPr defaultColWidth="9.33203125" defaultRowHeight="15" x14ac:dyDescent="0.2"/>
  <cols>
    <col min="1" max="1" width="9.5" style="104" bestFit="1" customWidth="1"/>
    <col min="2" max="2" width="16.83203125" style="87" customWidth="1"/>
    <col min="3" max="3" width="88.83203125" style="104" customWidth="1"/>
    <col min="4" max="4" width="14" style="87" customWidth="1"/>
    <col min="5" max="5" width="9.33203125" style="87"/>
    <col min="6" max="8" width="13.83203125" style="87" customWidth="1"/>
    <col min="9" max="9" width="19.5" style="300" customWidth="1"/>
    <col min="10" max="11" width="19.5" style="300" hidden="1" customWidth="1"/>
    <col min="12" max="12" width="18" style="190" customWidth="1"/>
    <col min="13" max="13" width="22.6640625" style="87" customWidth="1"/>
    <col min="14" max="14" width="21.83203125" style="87" customWidth="1"/>
    <col min="15" max="15" width="21.83203125" style="87" hidden="1" customWidth="1"/>
    <col min="16" max="16" width="20.5" style="87" customWidth="1"/>
    <col min="17" max="17" width="24.33203125" style="87" customWidth="1"/>
    <col min="18" max="18" width="23.1640625" style="87" bestFit="1" customWidth="1"/>
    <col min="19" max="19" width="17.83203125" style="87" customWidth="1"/>
    <col min="20" max="20" width="20.6640625" style="87" customWidth="1"/>
    <col min="21" max="21" width="0.1640625" style="87" customWidth="1"/>
    <col min="22" max="22" width="20.83203125" style="87" hidden="1" customWidth="1"/>
    <col min="23" max="23" width="0.1640625" style="87" customWidth="1"/>
    <col min="24" max="24" width="0.1640625" style="87" hidden="1" customWidth="1"/>
    <col min="25" max="25" width="16.83203125" style="104" hidden="1" customWidth="1"/>
    <col min="26" max="26" width="13.33203125" style="87" hidden="1" customWidth="1"/>
    <col min="27" max="28" width="16.83203125" style="104" hidden="1" customWidth="1"/>
    <col min="29" max="29" width="14.6640625" style="104" hidden="1" customWidth="1"/>
    <col min="30" max="30" width="0" style="104" hidden="1" customWidth="1"/>
    <col min="31" max="31" width="71.1640625" style="104" hidden="1" customWidth="1"/>
    <col min="32" max="32" width="11.83203125" style="104" hidden="1" customWidth="1"/>
    <col min="33" max="33" width="0.33203125" style="105" hidden="1" customWidth="1"/>
    <col min="34" max="34" width="0.5" style="104" hidden="1" customWidth="1"/>
    <col min="35" max="35" width="0.1640625" style="104" hidden="1" customWidth="1"/>
    <col min="36" max="36" width="16.83203125" style="104" bestFit="1" customWidth="1"/>
    <col min="37" max="37" width="10.1640625" style="104" bestFit="1" customWidth="1"/>
    <col min="38" max="16384" width="9.33203125" style="104"/>
  </cols>
  <sheetData>
    <row r="1" spans="1:37" ht="31.15" customHeight="1" thickBot="1" x14ac:dyDescent="0.25">
      <c r="A1" s="389" t="s">
        <v>1468</v>
      </c>
      <c r="B1" s="389"/>
      <c r="C1" s="389"/>
      <c r="D1" s="389"/>
      <c r="E1" s="389"/>
      <c r="F1" s="389"/>
      <c r="G1" s="389"/>
      <c r="H1" s="389"/>
      <c r="I1" s="389"/>
      <c r="J1" s="389"/>
      <c r="K1" s="389"/>
      <c r="L1" s="389"/>
      <c r="M1" s="389"/>
      <c r="N1" s="389"/>
      <c r="O1" s="389"/>
      <c r="P1" s="389"/>
      <c r="Q1" s="389"/>
      <c r="R1" s="389"/>
      <c r="S1" s="389"/>
      <c r="T1" s="389"/>
      <c r="U1" s="316"/>
      <c r="V1" s="316"/>
      <c r="W1" s="316"/>
      <c r="X1" s="316"/>
      <c r="Y1" s="316"/>
      <c r="Z1" s="316"/>
      <c r="AA1" s="316"/>
      <c r="AB1" s="316"/>
      <c r="AC1" s="316"/>
    </row>
    <row r="2" spans="1:37" ht="70.900000000000006" customHeight="1" x14ac:dyDescent="0.2">
      <c r="A2" s="390" t="s">
        <v>1469</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2"/>
    </row>
    <row r="3" spans="1:37" ht="42.6" customHeight="1" thickBot="1" x14ac:dyDescent="0.25">
      <c r="A3" s="393"/>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5"/>
    </row>
    <row r="4" spans="1:37" ht="41.25" customHeight="1" x14ac:dyDescent="0.2">
      <c r="A4" s="383" t="s">
        <v>1420</v>
      </c>
      <c r="B4" s="384"/>
      <c r="C4" s="385" t="s">
        <v>1446</v>
      </c>
      <c r="D4" s="385"/>
      <c r="E4" s="385"/>
      <c r="F4" s="385"/>
      <c r="G4" s="385" t="s">
        <v>1448</v>
      </c>
      <c r="H4" s="385"/>
      <c r="I4" s="318"/>
      <c r="J4" s="318"/>
      <c r="K4" s="318"/>
      <c r="L4" s="385" t="s">
        <v>1450</v>
      </c>
      <c r="M4" s="385"/>
      <c r="N4" s="318"/>
      <c r="O4" s="318"/>
      <c r="P4" s="318"/>
      <c r="Q4" s="385" t="s">
        <v>1422</v>
      </c>
      <c r="R4" s="385"/>
      <c r="S4" s="396">
        <v>1777025.9151240001</v>
      </c>
      <c r="T4" s="397"/>
      <c r="U4" s="193"/>
      <c r="V4" s="371" t="s">
        <v>1421</v>
      </c>
      <c r="W4" s="371"/>
      <c r="X4" s="192"/>
      <c r="Y4" s="192"/>
      <c r="Z4" s="372" t="s">
        <v>1422</v>
      </c>
      <c r="AA4" s="372"/>
      <c r="AB4" s="373">
        <f>Y927</f>
        <v>0</v>
      </c>
      <c r="AC4" s="373"/>
    </row>
    <row r="5" spans="1:37" ht="46.5" customHeight="1" x14ac:dyDescent="0.2">
      <c r="A5" s="383" t="s">
        <v>1423</v>
      </c>
      <c r="B5" s="384"/>
      <c r="C5" s="385" t="s">
        <v>1447</v>
      </c>
      <c r="D5" s="385"/>
      <c r="E5" s="385"/>
      <c r="F5" s="385"/>
      <c r="G5" s="386" t="s">
        <v>1424</v>
      </c>
      <c r="H5" s="386"/>
      <c r="I5" s="318"/>
      <c r="J5" s="318"/>
      <c r="K5" s="318"/>
      <c r="L5" s="385" t="s">
        <v>1451</v>
      </c>
      <c r="M5" s="385"/>
      <c r="N5" s="319"/>
      <c r="O5" s="319"/>
      <c r="P5" s="318"/>
      <c r="Q5" s="385" t="s">
        <v>1426</v>
      </c>
      <c r="R5" s="385"/>
      <c r="S5" s="387">
        <v>5908340.4079306005</v>
      </c>
      <c r="T5" s="388"/>
      <c r="U5" s="195"/>
      <c r="V5" s="371" t="s">
        <v>1425</v>
      </c>
      <c r="W5" s="371"/>
      <c r="X5" s="194"/>
      <c r="Y5" s="194"/>
      <c r="Z5" s="372" t="s">
        <v>1426</v>
      </c>
      <c r="AA5" s="372"/>
      <c r="AB5" s="373">
        <f>Z927</f>
        <v>0</v>
      </c>
      <c r="AC5" s="373"/>
    </row>
    <row r="6" spans="1:37" ht="43.5" customHeight="1" thickBot="1" x14ac:dyDescent="0.25">
      <c r="A6" s="376" t="s">
        <v>1427</v>
      </c>
      <c r="B6" s="377"/>
      <c r="C6" s="320"/>
      <c r="D6" s="320"/>
      <c r="E6" s="320"/>
      <c r="F6" s="320"/>
      <c r="G6" s="378" t="s">
        <v>1449</v>
      </c>
      <c r="H6" s="378"/>
      <c r="I6" s="320"/>
      <c r="J6" s="320"/>
      <c r="K6" s="320"/>
      <c r="L6" s="379"/>
      <c r="M6" s="379"/>
      <c r="N6" s="321"/>
      <c r="O6" s="321"/>
      <c r="P6" s="320"/>
      <c r="Q6" s="380" t="s">
        <v>1428</v>
      </c>
      <c r="R6" s="380"/>
      <c r="S6" s="381">
        <v>301600.73206939921</v>
      </c>
      <c r="T6" s="382"/>
      <c r="U6" s="193"/>
      <c r="V6" s="371"/>
      <c r="W6" s="371"/>
      <c r="X6" s="193"/>
      <c r="Y6" s="193"/>
      <c r="Z6" s="375" t="s">
        <v>1428</v>
      </c>
      <c r="AA6" s="375"/>
      <c r="AB6" s="373">
        <f>AA927</f>
        <v>0</v>
      </c>
      <c r="AC6" s="373"/>
      <c r="AJ6" s="322"/>
    </row>
    <row r="7" spans="1:37" ht="15" hidden="1" customHeight="1" x14ac:dyDescent="0.2">
      <c r="E7" s="371"/>
      <c r="F7" s="371"/>
      <c r="G7" s="193"/>
      <c r="H7" s="371"/>
      <c r="I7" s="371"/>
      <c r="J7" s="192"/>
      <c r="K7" s="192"/>
      <c r="L7" s="192"/>
      <c r="M7" s="192"/>
      <c r="N7" s="372"/>
      <c r="O7" s="372"/>
      <c r="P7" s="372"/>
      <c r="Q7" s="374"/>
      <c r="R7" s="374"/>
    </row>
    <row r="8" spans="1:37" ht="15.75" hidden="1" thickBot="1" x14ac:dyDescent="0.25">
      <c r="E8" s="370"/>
      <c r="F8" s="370"/>
      <c r="G8" s="195"/>
      <c r="H8" s="371"/>
      <c r="I8" s="371"/>
      <c r="J8" s="192"/>
      <c r="K8" s="192"/>
      <c r="L8" s="194"/>
      <c r="M8" s="194"/>
      <c r="N8" s="372"/>
      <c r="O8" s="372"/>
      <c r="P8" s="372"/>
      <c r="Q8" s="373"/>
      <c r="R8" s="373"/>
    </row>
    <row r="9" spans="1:37" ht="15" hidden="1" customHeight="1" x14ac:dyDescent="0.2">
      <c r="A9" s="107"/>
      <c r="B9" s="85"/>
      <c r="C9" s="107"/>
      <c r="D9" s="85"/>
      <c r="E9" s="370"/>
      <c r="F9" s="370"/>
      <c r="G9" s="193"/>
      <c r="H9" s="371"/>
      <c r="I9" s="371"/>
      <c r="J9" s="192"/>
      <c r="K9" s="192"/>
      <c r="L9" s="193"/>
      <c r="M9" s="193"/>
      <c r="N9" s="372"/>
      <c r="O9" s="372"/>
      <c r="P9" s="372"/>
      <c r="Q9" s="374"/>
      <c r="R9" s="374"/>
      <c r="S9" s="85"/>
      <c r="T9" s="85"/>
      <c r="U9" s="85"/>
      <c r="V9" s="85" t="s">
        <v>1418</v>
      </c>
      <c r="W9" s="85"/>
      <c r="X9" s="85"/>
      <c r="Y9" s="107"/>
      <c r="Z9" s="85"/>
      <c r="AA9" s="107"/>
      <c r="AB9" s="107"/>
      <c r="AE9" s="107"/>
    </row>
    <row r="10" spans="1:37" ht="15" hidden="1" customHeight="1" x14ac:dyDescent="0.2">
      <c r="A10" s="197"/>
      <c r="B10" s="197"/>
      <c r="C10" s="197"/>
      <c r="D10" s="197"/>
      <c r="E10" s="197"/>
      <c r="F10" s="197"/>
      <c r="G10" s="197"/>
      <c r="H10" s="197"/>
      <c r="I10" s="301"/>
      <c r="J10" s="301"/>
      <c r="K10" s="301"/>
      <c r="L10" s="197"/>
      <c r="M10" s="197"/>
      <c r="N10" s="317"/>
      <c r="O10" s="317"/>
      <c r="P10" s="317"/>
      <c r="Q10" s="197"/>
      <c r="R10" s="197"/>
      <c r="S10" s="197"/>
      <c r="T10" s="108"/>
      <c r="U10" s="109">
        <v>0.27</v>
      </c>
      <c r="V10" s="110">
        <v>0.70839823339999997</v>
      </c>
      <c r="W10" s="108"/>
      <c r="X10" s="108"/>
      <c r="Y10" s="108"/>
      <c r="Z10" s="108"/>
      <c r="AA10" s="108"/>
      <c r="AB10" s="108"/>
    </row>
    <row r="11" spans="1:37" ht="31.9" customHeight="1" thickBot="1" x14ac:dyDescent="0.25">
      <c r="A11" s="107"/>
      <c r="B11" s="85"/>
      <c r="C11" s="210"/>
      <c r="D11" s="211"/>
      <c r="E11" s="211"/>
      <c r="F11" s="362" t="s">
        <v>1438</v>
      </c>
      <c r="G11" s="363"/>
      <c r="H11" s="363"/>
      <c r="I11" s="364"/>
      <c r="J11" s="337"/>
      <c r="K11" s="337"/>
      <c r="L11" s="365" t="s">
        <v>1147</v>
      </c>
      <c r="M11" s="366"/>
      <c r="N11" s="366"/>
      <c r="O11" s="366"/>
      <c r="P11" s="366"/>
      <c r="Q11" s="366"/>
      <c r="R11" s="367"/>
      <c r="S11" s="368" t="s">
        <v>1445</v>
      </c>
      <c r="T11" s="369"/>
      <c r="U11" s="85"/>
      <c r="V11" s="111"/>
      <c r="W11" s="112">
        <f>M891</f>
        <v>6209941.1418700004</v>
      </c>
      <c r="X11" s="112">
        <f>T891</f>
        <v>0.95143259379611789</v>
      </c>
      <c r="Y11" s="107"/>
      <c r="Z11" s="85"/>
      <c r="AA11" s="107"/>
      <c r="AB11" s="107"/>
      <c r="AE11" s="107"/>
      <c r="AF11" s="105">
        <f>W11-X11</f>
        <v>6209940.1904374063</v>
      </c>
      <c r="AK11" s="323"/>
    </row>
    <row r="12" spans="1:37" ht="135" x14ac:dyDescent="0.2">
      <c r="A12" s="212" t="s">
        <v>1429</v>
      </c>
      <c r="B12" s="212" t="s">
        <v>1430</v>
      </c>
      <c r="C12" s="213" t="s">
        <v>1431</v>
      </c>
      <c r="D12" s="213" t="s">
        <v>1432</v>
      </c>
      <c r="E12" s="213" t="s">
        <v>1433</v>
      </c>
      <c r="F12" s="213" t="s">
        <v>1434</v>
      </c>
      <c r="G12" s="213" t="s">
        <v>1435</v>
      </c>
      <c r="H12" s="213" t="s">
        <v>1436</v>
      </c>
      <c r="I12" s="302" t="s">
        <v>1437</v>
      </c>
      <c r="J12" s="302" t="s">
        <v>1464</v>
      </c>
      <c r="K12" s="302" t="s">
        <v>1465</v>
      </c>
      <c r="L12" s="214" t="s">
        <v>1439</v>
      </c>
      <c r="M12" s="215" t="s">
        <v>1440</v>
      </c>
      <c r="N12" s="213" t="s">
        <v>1435</v>
      </c>
      <c r="O12" s="213" t="s">
        <v>1466</v>
      </c>
      <c r="P12" s="213" t="s">
        <v>1441</v>
      </c>
      <c r="Q12" s="213" t="s">
        <v>1437</v>
      </c>
      <c r="R12" s="213" t="s">
        <v>1442</v>
      </c>
      <c r="S12" s="213" t="s">
        <v>1443</v>
      </c>
      <c r="T12" s="217" t="s">
        <v>1444</v>
      </c>
      <c r="U12" s="216" t="s">
        <v>529</v>
      </c>
      <c r="V12" s="114"/>
      <c r="W12" s="115">
        <f>X11-W11</f>
        <v>-6209940.1904374063</v>
      </c>
      <c r="X12" s="114"/>
      <c r="Y12" s="116"/>
      <c r="Z12" s="113" t="s">
        <v>529</v>
      </c>
      <c r="AA12" s="116" t="s">
        <v>1410</v>
      </c>
      <c r="AB12" s="117" t="s">
        <v>530</v>
      </c>
      <c r="AE12" s="113" t="s">
        <v>1223</v>
      </c>
      <c r="AJ12" s="322"/>
    </row>
    <row r="13" spans="1:37" s="209" customFormat="1" ht="15.75" thickBot="1" x14ac:dyDescent="0.25">
      <c r="A13" s="198">
        <v>1</v>
      </c>
      <c r="B13" s="199"/>
      <c r="C13" s="200" t="s">
        <v>0</v>
      </c>
      <c r="D13" s="201"/>
      <c r="E13" s="201"/>
      <c r="F13" s="241"/>
      <c r="G13" s="241"/>
      <c r="H13" s="241"/>
      <c r="I13" s="303"/>
      <c r="J13" s="303"/>
      <c r="K13" s="303"/>
      <c r="L13" s="202"/>
      <c r="M13" s="203">
        <v>452235.07999999996</v>
      </c>
      <c r="N13" s="204">
        <v>447623.6</v>
      </c>
      <c r="O13" s="204"/>
      <c r="P13" s="204">
        <v>0</v>
      </c>
      <c r="Q13" s="204">
        <v>447623.6</v>
      </c>
      <c r="R13" s="204">
        <v>4611.4799999999814</v>
      </c>
      <c r="S13" s="204"/>
      <c r="T13" s="204"/>
      <c r="U13" s="205"/>
      <c r="V13" s="204"/>
      <c r="W13" s="204"/>
      <c r="X13" s="204"/>
      <c r="Y13" s="206"/>
      <c r="Z13" s="205"/>
      <c r="AA13" s="206">
        <v>1</v>
      </c>
      <c r="AB13" s="207">
        <v>619584.43999999994</v>
      </c>
      <c r="AC13" s="208">
        <f>AB13-M13</f>
        <v>167349.35999999999</v>
      </c>
      <c r="AE13" s="200" t="s">
        <v>0</v>
      </c>
      <c r="AG13" s="208"/>
    </row>
    <row r="14" spans="1:37" ht="19.5" customHeight="1" x14ac:dyDescent="0.2">
      <c r="A14" s="65" t="s">
        <v>531</v>
      </c>
      <c r="B14" s="65" t="s">
        <v>1</v>
      </c>
      <c r="C14" s="99" t="s">
        <v>1470</v>
      </c>
      <c r="D14" s="65" t="s">
        <v>3</v>
      </c>
      <c r="E14" s="228" t="s">
        <v>4</v>
      </c>
      <c r="F14" s="242">
        <v>920.86</v>
      </c>
      <c r="G14" s="243"/>
      <c r="H14" s="243"/>
      <c r="I14" s="304">
        <v>0</v>
      </c>
      <c r="J14" s="344"/>
      <c r="K14" s="344"/>
      <c r="L14" s="235">
        <v>5.0077999999999996</v>
      </c>
      <c r="M14" s="93">
        <v>4611.4799999999996</v>
      </c>
      <c r="N14" s="311">
        <v>0</v>
      </c>
      <c r="O14" s="311"/>
      <c r="P14" s="311">
        <v>0</v>
      </c>
      <c r="Q14" s="311">
        <v>0</v>
      </c>
      <c r="R14" s="245">
        <v>4611.4799999999996</v>
      </c>
      <c r="S14" s="314">
        <v>0</v>
      </c>
      <c r="T14" s="315">
        <v>0</v>
      </c>
      <c r="U14" s="277">
        <v>6.86</v>
      </c>
      <c r="V14" s="100"/>
      <c r="W14" s="100">
        <f t="shared" ref="W14:W77" si="0">$V$10*U14</f>
        <v>4.8596118811239997</v>
      </c>
      <c r="X14" s="101">
        <f>W14/U14</f>
        <v>0.70839823339999997</v>
      </c>
      <c r="Y14" s="102" t="b">
        <f t="shared" ref="Y14:Y77" si="1">Z14=L14</f>
        <v>0</v>
      </c>
      <c r="Z14" s="88">
        <v>6.86</v>
      </c>
      <c r="AA14" s="103">
        <f>Z14*$AA$13</f>
        <v>6.86</v>
      </c>
      <c r="AB14" s="118">
        <v>6317.0996000000005</v>
      </c>
      <c r="AC14" s="104" t="b">
        <f t="shared" ref="AC14:AC23" si="2">AB14=M14</f>
        <v>0</v>
      </c>
      <c r="AE14" s="71" t="s">
        <v>2</v>
      </c>
      <c r="AF14" s="104">
        <f>AG14/U14</f>
        <v>0.72999999999999987</v>
      </c>
      <c r="AG14" s="105">
        <f>U14-(U14*27%)</f>
        <v>5.0077999999999996</v>
      </c>
      <c r="AH14" s="104">
        <f t="shared" ref="AH14:AH77" si="3">F14*AG14</f>
        <v>4611.4827079999995</v>
      </c>
      <c r="AI14" s="104">
        <f>AG14/U14</f>
        <v>0.72999999999999987</v>
      </c>
    </row>
    <row r="15" spans="1:37" ht="45" x14ac:dyDescent="0.2">
      <c r="A15" s="65" t="s">
        <v>532</v>
      </c>
      <c r="B15" s="66">
        <v>98525</v>
      </c>
      <c r="C15" s="99" t="s">
        <v>1471</v>
      </c>
      <c r="D15" s="65" t="s">
        <v>3</v>
      </c>
      <c r="E15" s="228" t="s">
        <v>4</v>
      </c>
      <c r="F15" s="244">
        <v>1931.98</v>
      </c>
      <c r="G15" s="93">
        <v>1931.98</v>
      </c>
      <c r="H15" s="93"/>
      <c r="I15" s="305">
        <v>1931.98</v>
      </c>
      <c r="J15" s="345"/>
      <c r="K15" s="345"/>
      <c r="L15" s="235">
        <v>0.65700000000000003</v>
      </c>
      <c r="M15" s="93">
        <v>1269.31</v>
      </c>
      <c r="N15" s="311">
        <v>1269.31</v>
      </c>
      <c r="O15" s="311"/>
      <c r="P15" s="311">
        <v>0</v>
      </c>
      <c r="Q15" s="311">
        <v>1269.31086</v>
      </c>
      <c r="R15" s="245">
        <v>-8.6000000010244548E-4</v>
      </c>
      <c r="S15" s="313">
        <v>0</v>
      </c>
      <c r="T15" s="299">
        <v>1.0000006775334631</v>
      </c>
      <c r="U15" s="277">
        <v>0.9</v>
      </c>
      <c r="V15" s="100"/>
      <c r="W15" s="100">
        <f t="shared" si="0"/>
        <v>0.63755841006000002</v>
      </c>
      <c r="X15" s="101">
        <f t="shared" ref="X15:X78" si="4">W15/U15</f>
        <v>0.70839823339999997</v>
      </c>
      <c r="Y15" s="102" t="b">
        <f t="shared" si="1"/>
        <v>0</v>
      </c>
      <c r="Z15" s="88">
        <v>0.9</v>
      </c>
      <c r="AA15" s="103">
        <f t="shared" ref="AA15:AA78" si="5">Z15*$AA$13</f>
        <v>0.9</v>
      </c>
      <c r="AB15" s="118">
        <v>1736</v>
      </c>
      <c r="AC15" s="104" t="b">
        <f t="shared" si="2"/>
        <v>0</v>
      </c>
      <c r="AE15" s="71" t="s">
        <v>5</v>
      </c>
      <c r="AG15" s="105">
        <f t="shared" ref="AG15:AG78" si="6">U15-(U15*27%)</f>
        <v>0.65700000000000003</v>
      </c>
      <c r="AH15" s="104">
        <f t="shared" si="3"/>
        <v>1269.31086</v>
      </c>
    </row>
    <row r="16" spans="1:37" ht="30" x14ac:dyDescent="0.2">
      <c r="A16" s="65" t="s">
        <v>533</v>
      </c>
      <c r="B16" s="66">
        <v>100575</v>
      </c>
      <c r="C16" s="99" t="s">
        <v>1472</v>
      </c>
      <c r="D16" s="65" t="s">
        <v>3</v>
      </c>
      <c r="E16" s="228" t="s">
        <v>4</v>
      </c>
      <c r="F16" s="244">
        <v>1931.98</v>
      </c>
      <c r="G16" s="93">
        <v>1931.98</v>
      </c>
      <c r="H16" s="93"/>
      <c r="I16" s="305">
        <v>1931.98</v>
      </c>
      <c r="J16" s="345"/>
      <c r="K16" s="345"/>
      <c r="L16" s="235">
        <v>1.8688</v>
      </c>
      <c r="M16" s="93">
        <v>3610.48</v>
      </c>
      <c r="N16" s="311">
        <v>3610.48</v>
      </c>
      <c r="O16" s="311"/>
      <c r="P16" s="311">
        <v>0</v>
      </c>
      <c r="Q16" s="311">
        <v>3610.4842240000003</v>
      </c>
      <c r="R16" s="245">
        <v>-4.2240000002493616E-3</v>
      </c>
      <c r="S16" s="313">
        <v>0</v>
      </c>
      <c r="T16" s="299">
        <v>1.0000011699275444</v>
      </c>
      <c r="U16" s="277">
        <v>2.56</v>
      </c>
      <c r="V16" s="100"/>
      <c r="W16" s="100">
        <f t="shared" si="0"/>
        <v>1.8134994775039999</v>
      </c>
      <c r="X16" s="101">
        <f t="shared" si="4"/>
        <v>0.70839823339999997</v>
      </c>
      <c r="Y16" s="102" t="b">
        <f t="shared" si="1"/>
        <v>0</v>
      </c>
      <c r="Z16" s="88">
        <v>2.56</v>
      </c>
      <c r="AA16" s="103">
        <f t="shared" si="5"/>
        <v>2.56</v>
      </c>
      <c r="AB16" s="118">
        <v>4942.78</v>
      </c>
      <c r="AC16" s="104" t="b">
        <f t="shared" si="2"/>
        <v>0</v>
      </c>
      <c r="AE16" s="71" t="s">
        <v>6</v>
      </c>
      <c r="AG16" s="105">
        <f t="shared" si="6"/>
        <v>1.8688</v>
      </c>
      <c r="AH16" s="104">
        <f t="shared" si="3"/>
        <v>3610.4842240000003</v>
      </c>
    </row>
    <row r="17" spans="1:37" ht="30" x14ac:dyDescent="0.2">
      <c r="A17" s="65" t="s">
        <v>534</v>
      </c>
      <c r="B17" s="65" t="s">
        <v>7</v>
      </c>
      <c r="C17" s="99" t="s">
        <v>1473</v>
      </c>
      <c r="D17" s="65" t="s">
        <v>3</v>
      </c>
      <c r="E17" s="228" t="s">
        <v>9</v>
      </c>
      <c r="F17" s="244">
        <v>3745.27</v>
      </c>
      <c r="G17" s="93">
        <v>3745.27</v>
      </c>
      <c r="H17" s="93"/>
      <c r="I17" s="305">
        <v>3745.27</v>
      </c>
      <c r="J17" s="345"/>
      <c r="K17" s="345"/>
      <c r="L17" s="235">
        <v>4.6574</v>
      </c>
      <c r="M17" s="93">
        <v>17443.22</v>
      </c>
      <c r="N17" s="311">
        <v>17443.22</v>
      </c>
      <c r="O17" s="311"/>
      <c r="P17" s="311">
        <v>0</v>
      </c>
      <c r="Q17" s="311">
        <v>17443.220497999999</v>
      </c>
      <c r="R17" s="245">
        <v>-4.9799999760580249E-4</v>
      </c>
      <c r="S17" s="313">
        <v>0</v>
      </c>
      <c r="T17" s="299">
        <v>1.0000000285497745</v>
      </c>
      <c r="U17" s="277">
        <v>6.38</v>
      </c>
      <c r="V17" s="100"/>
      <c r="W17" s="100">
        <f t="shared" si="0"/>
        <v>4.5195807290919996</v>
      </c>
      <c r="X17" s="101">
        <f t="shared" si="4"/>
        <v>0.70839823339999997</v>
      </c>
      <c r="Y17" s="102" t="b">
        <f t="shared" si="1"/>
        <v>0</v>
      </c>
      <c r="Z17" s="88">
        <v>6.38</v>
      </c>
      <c r="AA17" s="103">
        <f t="shared" si="5"/>
        <v>6.38</v>
      </c>
      <c r="AB17" s="118">
        <v>23884.61</v>
      </c>
      <c r="AC17" s="104" t="b">
        <f t="shared" si="2"/>
        <v>0</v>
      </c>
      <c r="AE17" s="71" t="s">
        <v>8</v>
      </c>
      <c r="AG17" s="105">
        <f t="shared" si="6"/>
        <v>4.6574</v>
      </c>
      <c r="AH17" s="104">
        <f t="shared" si="3"/>
        <v>17443.220497999999</v>
      </c>
    </row>
    <row r="18" spans="1:37" ht="60" x14ac:dyDescent="0.2">
      <c r="A18" s="65" t="s">
        <v>535</v>
      </c>
      <c r="B18" s="66">
        <v>94318</v>
      </c>
      <c r="C18" s="99" t="s">
        <v>1474</v>
      </c>
      <c r="D18" s="65" t="s">
        <v>3</v>
      </c>
      <c r="E18" s="228" t="s">
        <v>9</v>
      </c>
      <c r="F18" s="244">
        <v>4868.8500000000004</v>
      </c>
      <c r="G18" s="93">
        <v>4868.8500000000004</v>
      </c>
      <c r="H18" s="93"/>
      <c r="I18" s="305">
        <v>4868.8500000000004</v>
      </c>
      <c r="J18" s="345"/>
      <c r="K18" s="345"/>
      <c r="L18" s="235">
        <v>62.341999999999999</v>
      </c>
      <c r="M18" s="93">
        <v>303533.84000000003</v>
      </c>
      <c r="N18" s="311">
        <v>303533.84000000003</v>
      </c>
      <c r="O18" s="311"/>
      <c r="P18" s="311">
        <v>0</v>
      </c>
      <c r="Q18" s="311">
        <v>303533.84000000003</v>
      </c>
      <c r="R18" s="245">
        <v>0</v>
      </c>
      <c r="S18" s="313">
        <v>0</v>
      </c>
      <c r="T18" s="299">
        <v>1</v>
      </c>
      <c r="U18" s="277">
        <v>85.4</v>
      </c>
      <c r="V18" s="100"/>
      <c r="W18" s="100">
        <f t="shared" si="0"/>
        <v>60.497209132359998</v>
      </c>
      <c r="X18" s="101">
        <f t="shared" si="4"/>
        <v>0.70839823339999997</v>
      </c>
      <c r="Y18" s="102" t="b">
        <f t="shared" si="1"/>
        <v>0</v>
      </c>
      <c r="Z18" s="88">
        <v>85.4</v>
      </c>
      <c r="AA18" s="103">
        <f t="shared" si="5"/>
        <v>85.4</v>
      </c>
      <c r="AB18" s="118">
        <v>415802.48</v>
      </c>
      <c r="AC18" s="104" t="b">
        <f t="shared" si="2"/>
        <v>0</v>
      </c>
      <c r="AE18" s="71" t="s">
        <v>1250</v>
      </c>
      <c r="AG18" s="105">
        <f t="shared" si="6"/>
        <v>62.341999999999999</v>
      </c>
      <c r="AH18" s="104">
        <f t="shared" si="3"/>
        <v>303533.84669999999</v>
      </c>
    </row>
    <row r="19" spans="1:37" x14ac:dyDescent="0.2">
      <c r="A19" s="65" t="s">
        <v>537</v>
      </c>
      <c r="B19" s="65" t="s">
        <v>10</v>
      </c>
      <c r="C19" s="99" t="s">
        <v>1475</v>
      </c>
      <c r="D19" s="65" t="s">
        <v>3</v>
      </c>
      <c r="E19" s="228" t="s">
        <v>9</v>
      </c>
      <c r="F19" s="246">
        <v>642.83000000000004</v>
      </c>
      <c r="G19" s="88">
        <v>642.83000000000004</v>
      </c>
      <c r="H19" s="88"/>
      <c r="I19" s="305">
        <v>642.83000000000004</v>
      </c>
      <c r="J19" s="345"/>
      <c r="K19" s="345"/>
      <c r="L19" s="235">
        <v>16.819199999999999</v>
      </c>
      <c r="M19" s="93">
        <v>10811.88</v>
      </c>
      <c r="N19" s="311">
        <v>10811.88</v>
      </c>
      <c r="O19" s="311"/>
      <c r="P19" s="311">
        <v>0</v>
      </c>
      <c r="Q19" s="311">
        <v>10811.88</v>
      </c>
      <c r="R19" s="245">
        <v>0</v>
      </c>
      <c r="S19" s="313">
        <v>0</v>
      </c>
      <c r="T19" s="299">
        <v>1</v>
      </c>
      <c r="U19" s="277">
        <v>23.04</v>
      </c>
      <c r="V19" s="100"/>
      <c r="W19" s="100">
        <f t="shared" si="0"/>
        <v>16.321495297536</v>
      </c>
      <c r="X19" s="101">
        <f t="shared" si="4"/>
        <v>0.70839823340000008</v>
      </c>
      <c r="Y19" s="102" t="b">
        <f t="shared" si="1"/>
        <v>0</v>
      </c>
      <c r="Z19" s="88">
        <v>23.04</v>
      </c>
      <c r="AA19" s="103">
        <f t="shared" si="5"/>
        <v>23.04</v>
      </c>
      <c r="AB19" s="76">
        <v>14809.61</v>
      </c>
      <c r="AC19" s="104" t="b">
        <f t="shared" si="2"/>
        <v>0</v>
      </c>
      <c r="AE19" s="71" t="s">
        <v>11</v>
      </c>
      <c r="AG19" s="105">
        <f t="shared" si="6"/>
        <v>16.819199999999999</v>
      </c>
      <c r="AH19" s="104">
        <f t="shared" si="3"/>
        <v>10811.886336</v>
      </c>
    </row>
    <row r="20" spans="1:37" ht="30" x14ac:dyDescent="0.2">
      <c r="A20" s="119"/>
      <c r="B20" s="65" t="s">
        <v>12</v>
      </c>
      <c r="C20" s="99" t="s">
        <v>1476</v>
      </c>
      <c r="D20" s="65" t="s">
        <v>3</v>
      </c>
      <c r="E20" s="228" t="s">
        <v>9</v>
      </c>
      <c r="F20" s="246">
        <v>965.99</v>
      </c>
      <c r="G20" s="88">
        <v>965.99</v>
      </c>
      <c r="H20" s="88"/>
      <c r="I20" s="305">
        <v>965.99</v>
      </c>
      <c r="J20" s="345"/>
      <c r="K20" s="345"/>
      <c r="L20" s="235">
        <v>13.183799999999998</v>
      </c>
      <c r="M20" s="93">
        <v>12735.41</v>
      </c>
      <c r="N20" s="311">
        <v>12735.41</v>
      </c>
      <c r="O20" s="311"/>
      <c r="P20" s="311">
        <v>0</v>
      </c>
      <c r="Q20" s="311">
        <v>12735.41</v>
      </c>
      <c r="R20" s="245">
        <v>0</v>
      </c>
      <c r="S20" s="313">
        <v>0</v>
      </c>
      <c r="T20" s="299">
        <v>1</v>
      </c>
      <c r="U20" s="277">
        <v>18.059999999999999</v>
      </c>
      <c r="V20" s="100"/>
      <c r="W20" s="100">
        <f t="shared" si="0"/>
        <v>12.793672095203998</v>
      </c>
      <c r="X20" s="101">
        <f t="shared" si="4"/>
        <v>0.70839823339999997</v>
      </c>
      <c r="Y20" s="102" t="b">
        <f t="shared" si="1"/>
        <v>0</v>
      </c>
      <c r="Z20" s="88">
        <v>18.059999999999999</v>
      </c>
      <c r="AA20" s="103">
        <f t="shared" si="5"/>
        <v>18.059999999999999</v>
      </c>
      <c r="AB20" s="76">
        <v>17444.39</v>
      </c>
      <c r="AC20" s="104" t="b">
        <f t="shared" si="2"/>
        <v>0</v>
      </c>
      <c r="AE20" s="71" t="s">
        <v>13</v>
      </c>
      <c r="AG20" s="105">
        <f t="shared" si="6"/>
        <v>13.183799999999998</v>
      </c>
      <c r="AH20" s="104">
        <f t="shared" si="3"/>
        <v>12735.418961999998</v>
      </c>
    </row>
    <row r="21" spans="1:37" ht="45" x14ac:dyDescent="0.2">
      <c r="A21" s="65" t="s">
        <v>538</v>
      </c>
      <c r="B21" s="66">
        <v>97914</v>
      </c>
      <c r="C21" s="99" t="s">
        <v>1477</v>
      </c>
      <c r="D21" s="65" t="s">
        <v>3</v>
      </c>
      <c r="E21" s="228" t="s">
        <v>39</v>
      </c>
      <c r="F21" s="244">
        <v>24660.639999999999</v>
      </c>
      <c r="G21" s="93">
        <v>24660.639999999999</v>
      </c>
      <c r="H21" s="93"/>
      <c r="I21" s="305">
        <v>24660.639999999999</v>
      </c>
      <c r="J21" s="345"/>
      <c r="K21" s="345"/>
      <c r="L21" s="235">
        <v>2.7667000000000002</v>
      </c>
      <c r="M21" s="93">
        <v>68228.59</v>
      </c>
      <c r="N21" s="311">
        <v>68228.59</v>
      </c>
      <c r="O21" s="311"/>
      <c r="P21" s="311">
        <v>0</v>
      </c>
      <c r="Q21" s="311">
        <v>68228.59</v>
      </c>
      <c r="R21" s="245">
        <v>0</v>
      </c>
      <c r="S21" s="313">
        <v>0</v>
      </c>
      <c r="T21" s="299">
        <v>1</v>
      </c>
      <c r="U21" s="277">
        <v>3.79</v>
      </c>
      <c r="V21" s="100"/>
      <c r="W21" s="100">
        <f t="shared" si="0"/>
        <v>2.6848293045860001</v>
      </c>
      <c r="X21" s="101">
        <f t="shared" si="4"/>
        <v>0.70839823340000008</v>
      </c>
      <c r="Y21" s="102" t="b">
        <f t="shared" si="1"/>
        <v>0</v>
      </c>
      <c r="Z21" s="88">
        <v>3.79</v>
      </c>
      <c r="AA21" s="103">
        <f t="shared" si="5"/>
        <v>3.79</v>
      </c>
      <c r="AB21" s="76">
        <v>93560.48</v>
      </c>
      <c r="AC21" s="104" t="b">
        <f t="shared" si="2"/>
        <v>0</v>
      </c>
      <c r="AE21" s="71" t="s">
        <v>539</v>
      </c>
      <c r="AG21" s="105">
        <f t="shared" si="6"/>
        <v>2.7667000000000002</v>
      </c>
      <c r="AH21" s="104">
        <f t="shared" si="3"/>
        <v>68228.592688000004</v>
      </c>
    </row>
    <row r="22" spans="1:37" ht="30" x14ac:dyDescent="0.2">
      <c r="A22" s="65" t="s">
        <v>540</v>
      </c>
      <c r="B22" s="66">
        <v>97622</v>
      </c>
      <c r="C22" s="99" t="s">
        <v>1478</v>
      </c>
      <c r="D22" s="65" t="s">
        <v>3</v>
      </c>
      <c r="E22" s="228" t="s">
        <v>9</v>
      </c>
      <c r="F22" s="246">
        <v>40.590000000000003</v>
      </c>
      <c r="G22" s="88">
        <v>40.590000000000003</v>
      </c>
      <c r="H22" s="88"/>
      <c r="I22" s="305">
        <v>40.590000000000003</v>
      </c>
      <c r="J22" s="345"/>
      <c r="K22" s="345"/>
      <c r="L22" s="235">
        <v>58.516799999999996</v>
      </c>
      <c r="M22" s="93">
        <v>2375.19</v>
      </c>
      <c r="N22" s="311">
        <v>2375.19</v>
      </c>
      <c r="O22" s="311"/>
      <c r="P22" s="311">
        <v>0</v>
      </c>
      <c r="Q22" s="311">
        <v>2375.19</v>
      </c>
      <c r="R22" s="245">
        <v>0</v>
      </c>
      <c r="S22" s="313">
        <v>0</v>
      </c>
      <c r="T22" s="299">
        <v>1</v>
      </c>
      <c r="U22" s="277">
        <v>80.16</v>
      </c>
      <c r="V22" s="100"/>
      <c r="W22" s="100">
        <f t="shared" si="0"/>
        <v>56.785202389343993</v>
      </c>
      <c r="X22" s="101">
        <f t="shared" si="4"/>
        <v>0.70839823339999997</v>
      </c>
      <c r="Y22" s="102" t="b">
        <f t="shared" si="1"/>
        <v>0</v>
      </c>
      <c r="Z22" s="88">
        <v>80.16</v>
      </c>
      <c r="AA22" s="103">
        <f t="shared" si="5"/>
        <v>80.16</v>
      </c>
      <c r="AB22" s="76">
        <v>3253.66</v>
      </c>
      <c r="AC22" s="104" t="b">
        <f t="shared" si="2"/>
        <v>0</v>
      </c>
      <c r="AE22" s="71" t="s">
        <v>541</v>
      </c>
      <c r="AG22" s="105">
        <f t="shared" si="6"/>
        <v>58.516799999999996</v>
      </c>
      <c r="AH22" s="104">
        <f t="shared" si="3"/>
        <v>2375.1969119999999</v>
      </c>
    </row>
    <row r="23" spans="1:37" x14ac:dyDescent="0.2">
      <c r="A23" s="65" t="s">
        <v>542</v>
      </c>
      <c r="B23" s="65" t="s">
        <v>14</v>
      </c>
      <c r="C23" s="99" t="s">
        <v>1479</v>
      </c>
      <c r="D23" s="65" t="s">
        <v>3</v>
      </c>
      <c r="E23" s="228" t="s">
        <v>9</v>
      </c>
      <c r="F23" s="246">
        <v>67.5</v>
      </c>
      <c r="G23" s="88">
        <v>67.5</v>
      </c>
      <c r="H23" s="88"/>
      <c r="I23" s="305">
        <v>67.5</v>
      </c>
      <c r="J23" s="345"/>
      <c r="K23" s="345"/>
      <c r="L23" s="235">
        <v>409.12120000000004</v>
      </c>
      <c r="M23" s="93">
        <v>27615.68</v>
      </c>
      <c r="N23" s="311">
        <v>27615.68</v>
      </c>
      <c r="O23" s="311"/>
      <c r="P23" s="311">
        <v>0</v>
      </c>
      <c r="Q23" s="311">
        <v>27615.68</v>
      </c>
      <c r="R23" s="245">
        <v>0</v>
      </c>
      <c r="S23" s="313">
        <v>0</v>
      </c>
      <c r="T23" s="299">
        <v>1</v>
      </c>
      <c r="U23" s="277">
        <v>560.44000000000005</v>
      </c>
      <c r="V23" s="100"/>
      <c r="W23" s="100">
        <f t="shared" si="0"/>
        <v>397.01470592669602</v>
      </c>
      <c r="X23" s="101">
        <f t="shared" si="4"/>
        <v>0.70839823339999997</v>
      </c>
      <c r="Y23" s="102" t="b">
        <f t="shared" si="1"/>
        <v>0</v>
      </c>
      <c r="Z23" s="88">
        <v>560.44000000000005</v>
      </c>
      <c r="AA23" s="103">
        <f t="shared" si="5"/>
        <v>560.44000000000005</v>
      </c>
      <c r="AB23" s="76">
        <v>37829.660000000003</v>
      </c>
      <c r="AC23" s="104" t="b">
        <f t="shared" si="2"/>
        <v>0</v>
      </c>
      <c r="AE23" s="71" t="s">
        <v>543</v>
      </c>
      <c r="AG23" s="105">
        <f t="shared" si="6"/>
        <v>409.12120000000004</v>
      </c>
      <c r="AH23" s="104">
        <f t="shared" si="3"/>
        <v>27615.681000000004</v>
      </c>
    </row>
    <row r="24" spans="1:37" s="209" customFormat="1" ht="15.75" thickBot="1" x14ac:dyDescent="0.25">
      <c r="A24" s="198">
        <v>2</v>
      </c>
      <c r="B24" s="199"/>
      <c r="C24" s="200" t="s">
        <v>15</v>
      </c>
      <c r="D24" s="201"/>
      <c r="E24" s="229"/>
      <c r="F24" s="247"/>
      <c r="G24" s="201"/>
      <c r="H24" s="201"/>
      <c r="I24" s="306">
        <v>0</v>
      </c>
      <c r="J24" s="346"/>
      <c r="K24" s="346"/>
      <c r="L24" s="236"/>
      <c r="M24" s="203">
        <v>139510.87</v>
      </c>
      <c r="N24" s="203">
        <v>110388.79000000001</v>
      </c>
      <c r="O24" s="203"/>
      <c r="P24" s="203">
        <v>499.75799999999998</v>
      </c>
      <c r="Q24" s="203">
        <v>110388.79000000001</v>
      </c>
      <c r="R24" s="264">
        <v>29122.079999999987</v>
      </c>
      <c r="S24" s="290">
        <v>3.5822154933160405E-3</v>
      </c>
      <c r="T24" s="264">
        <v>0.79125583547719269</v>
      </c>
      <c r="U24" s="278"/>
      <c r="V24" s="218"/>
      <c r="W24" s="218">
        <f t="shared" si="0"/>
        <v>0</v>
      </c>
      <c r="X24" s="219" t="e">
        <f t="shared" si="4"/>
        <v>#DIV/0!</v>
      </c>
      <c r="Y24" s="220" t="b">
        <f t="shared" si="1"/>
        <v>1</v>
      </c>
      <c r="Z24" s="201"/>
      <c r="AA24" s="221">
        <f t="shared" si="5"/>
        <v>0</v>
      </c>
      <c r="AB24" s="222">
        <v>191121.84</v>
      </c>
      <c r="AC24" s="208">
        <f>AB24-M24</f>
        <v>51610.97</v>
      </c>
      <c r="AE24" s="200" t="s">
        <v>15</v>
      </c>
      <c r="AG24" s="208">
        <f t="shared" si="6"/>
        <v>0</v>
      </c>
      <c r="AH24" s="209">
        <f t="shared" si="3"/>
        <v>0</v>
      </c>
    </row>
    <row r="25" spans="1:37" ht="45" x14ac:dyDescent="0.2">
      <c r="A25" s="65" t="s">
        <v>544</v>
      </c>
      <c r="B25" s="65" t="s">
        <v>16</v>
      </c>
      <c r="C25" s="99" t="s">
        <v>1480</v>
      </c>
      <c r="D25" s="65" t="s">
        <v>3</v>
      </c>
      <c r="E25" s="228" t="s">
        <v>122</v>
      </c>
      <c r="F25" s="248">
        <v>1</v>
      </c>
      <c r="G25" s="86">
        <v>1</v>
      </c>
      <c r="H25" s="86"/>
      <c r="I25" s="305">
        <v>1</v>
      </c>
      <c r="J25" s="345"/>
      <c r="K25" s="345"/>
      <c r="L25" s="235">
        <v>578.69000000000005</v>
      </c>
      <c r="M25" s="93">
        <v>578.69000000000005</v>
      </c>
      <c r="N25" s="311">
        <v>578.69000000000005</v>
      </c>
      <c r="O25" s="311"/>
      <c r="P25" s="311"/>
      <c r="Q25" s="311">
        <v>578.69000000000005</v>
      </c>
      <c r="R25" s="245">
        <v>0</v>
      </c>
      <c r="S25" s="313">
        <v>0</v>
      </c>
      <c r="T25" s="299">
        <v>1</v>
      </c>
      <c r="U25" s="312">
        <f>R25/N25</f>
        <v>0</v>
      </c>
      <c r="V25" s="100"/>
      <c r="W25" s="100">
        <f t="shared" si="0"/>
        <v>0</v>
      </c>
      <c r="X25" s="101" t="e">
        <f t="shared" si="4"/>
        <v>#DIV/0!</v>
      </c>
      <c r="Y25" s="102" t="b">
        <f t="shared" si="1"/>
        <v>0</v>
      </c>
      <c r="Z25" s="88">
        <v>792.72</v>
      </c>
      <c r="AA25" s="103">
        <f t="shared" si="5"/>
        <v>792.72</v>
      </c>
      <c r="AB25" s="82">
        <v>792.72</v>
      </c>
      <c r="AC25" s="104" t="b">
        <f t="shared" ref="AC25:AC35" si="7">AB25=M25</f>
        <v>0</v>
      </c>
      <c r="AE25" s="71" t="s">
        <v>1251</v>
      </c>
      <c r="AG25" s="105">
        <f t="shared" si="6"/>
        <v>0</v>
      </c>
      <c r="AH25" s="104">
        <f t="shared" si="3"/>
        <v>0</v>
      </c>
    </row>
    <row r="26" spans="1:37" ht="45" x14ac:dyDescent="0.2">
      <c r="A26" s="65" t="s">
        <v>545</v>
      </c>
      <c r="B26" s="66">
        <v>101498</v>
      </c>
      <c r="C26" s="99" t="s">
        <v>1481</v>
      </c>
      <c r="D26" s="65" t="s">
        <v>3</v>
      </c>
      <c r="E26" s="228" t="s">
        <v>122</v>
      </c>
      <c r="F26" s="248">
        <v>1</v>
      </c>
      <c r="G26" s="86">
        <v>1</v>
      </c>
      <c r="H26" s="86"/>
      <c r="I26" s="305">
        <v>1</v>
      </c>
      <c r="J26" s="345"/>
      <c r="K26" s="345"/>
      <c r="L26" s="235">
        <v>1739.0717</v>
      </c>
      <c r="M26" s="93">
        <v>1739.07</v>
      </c>
      <c r="N26" s="311">
        <v>1739.07</v>
      </c>
      <c r="O26" s="311"/>
      <c r="P26" s="311">
        <v>0</v>
      </c>
      <c r="Q26" s="311">
        <v>1739.07</v>
      </c>
      <c r="R26" s="245">
        <v>0</v>
      </c>
      <c r="S26" s="313">
        <v>0</v>
      </c>
      <c r="T26" s="299">
        <v>1</v>
      </c>
      <c r="U26" s="277">
        <v>2382.29</v>
      </c>
      <c r="V26" s="100"/>
      <c r="W26" s="100">
        <f t="shared" si="0"/>
        <v>1687.6100274464859</v>
      </c>
      <c r="X26" s="101">
        <f t="shared" si="4"/>
        <v>0.70839823339999997</v>
      </c>
      <c r="Y26" s="102" t="b">
        <f t="shared" si="1"/>
        <v>0</v>
      </c>
      <c r="Z26" s="93">
        <v>2382.29</v>
      </c>
      <c r="AA26" s="103">
        <f t="shared" si="5"/>
        <v>2382.29</v>
      </c>
      <c r="AB26" s="76">
        <v>2382.29</v>
      </c>
      <c r="AC26" s="104" t="b">
        <f t="shared" si="7"/>
        <v>0</v>
      </c>
      <c r="AE26" s="106" t="s">
        <v>1252</v>
      </c>
      <c r="AG26" s="105">
        <f t="shared" si="6"/>
        <v>1739.0717</v>
      </c>
      <c r="AH26" s="104">
        <f t="shared" si="3"/>
        <v>1739.0717</v>
      </c>
      <c r="AJ26" s="105"/>
    </row>
    <row r="27" spans="1:37" ht="30" x14ac:dyDescent="0.2">
      <c r="A27" s="65" t="s">
        <v>546</v>
      </c>
      <c r="B27" s="65" t="s">
        <v>17</v>
      </c>
      <c r="C27" s="99" t="s">
        <v>1482</v>
      </c>
      <c r="D27" s="65" t="s">
        <v>3</v>
      </c>
      <c r="E27" s="228" t="s">
        <v>19</v>
      </c>
      <c r="F27" s="246">
        <v>462</v>
      </c>
      <c r="G27" s="88">
        <v>462</v>
      </c>
      <c r="H27" s="88"/>
      <c r="I27" s="305">
        <v>462</v>
      </c>
      <c r="J27" s="345"/>
      <c r="K27" s="345"/>
      <c r="L27" s="235">
        <v>35.959800000000001</v>
      </c>
      <c r="M27" s="93">
        <v>16613.419999999998</v>
      </c>
      <c r="N27" s="311">
        <v>16613.419999999998</v>
      </c>
      <c r="O27" s="311"/>
      <c r="P27" s="311">
        <v>0</v>
      </c>
      <c r="Q27" s="311">
        <v>16613.419999999998</v>
      </c>
      <c r="R27" s="245">
        <v>0</v>
      </c>
      <c r="S27" s="313">
        <v>0</v>
      </c>
      <c r="T27" s="299">
        <v>1</v>
      </c>
      <c r="U27" s="277">
        <v>49.26</v>
      </c>
      <c r="V27" s="100"/>
      <c r="W27" s="100">
        <f t="shared" si="0"/>
        <v>34.895696977283997</v>
      </c>
      <c r="X27" s="101">
        <f t="shared" si="4"/>
        <v>0.70839823339999997</v>
      </c>
      <c r="Y27" s="102" t="b">
        <f t="shared" si="1"/>
        <v>0</v>
      </c>
      <c r="Z27" s="88">
        <v>49.26</v>
      </c>
      <c r="AA27" s="103">
        <f t="shared" si="5"/>
        <v>49.26</v>
      </c>
      <c r="AB27" s="76">
        <v>22757.45</v>
      </c>
      <c r="AC27" s="104" t="b">
        <f t="shared" si="7"/>
        <v>0</v>
      </c>
      <c r="AE27" s="71" t="s">
        <v>18</v>
      </c>
      <c r="AG27" s="105">
        <f t="shared" si="6"/>
        <v>35.959800000000001</v>
      </c>
      <c r="AH27" s="104">
        <f t="shared" si="3"/>
        <v>16613.427599999999</v>
      </c>
    </row>
    <row r="28" spans="1:37" ht="60" x14ac:dyDescent="0.2">
      <c r="A28" s="65" t="s">
        <v>547</v>
      </c>
      <c r="B28" s="66">
        <v>97063</v>
      </c>
      <c r="C28" s="99" t="s">
        <v>1483</v>
      </c>
      <c r="D28" s="65" t="s">
        <v>3</v>
      </c>
      <c r="E28" s="228" t="s">
        <v>4</v>
      </c>
      <c r="F28" s="246">
        <v>462</v>
      </c>
      <c r="G28" s="88">
        <v>462</v>
      </c>
      <c r="H28" s="88"/>
      <c r="I28" s="305">
        <v>462</v>
      </c>
      <c r="J28" s="345"/>
      <c r="K28" s="345"/>
      <c r="L28" s="235">
        <v>21.666399999999999</v>
      </c>
      <c r="M28" s="93">
        <v>10009.870000000001</v>
      </c>
      <c r="N28" s="311">
        <v>10009.870000000001</v>
      </c>
      <c r="O28" s="311"/>
      <c r="P28" s="311">
        <v>0</v>
      </c>
      <c r="Q28" s="311">
        <v>10009.870000000001</v>
      </c>
      <c r="R28" s="245">
        <v>0</v>
      </c>
      <c r="S28" s="313">
        <v>0</v>
      </c>
      <c r="T28" s="299">
        <v>1</v>
      </c>
      <c r="U28" s="277">
        <v>29.68</v>
      </c>
      <c r="V28" s="100"/>
      <c r="W28" s="100">
        <f t="shared" si="0"/>
        <v>21.025259567311998</v>
      </c>
      <c r="X28" s="101">
        <f t="shared" si="4"/>
        <v>0.70839823339999997</v>
      </c>
      <c r="Y28" s="102" t="b">
        <f t="shared" si="1"/>
        <v>0</v>
      </c>
      <c r="Z28" s="88">
        <v>29.68</v>
      </c>
      <c r="AA28" s="103">
        <f t="shared" si="5"/>
        <v>29.68</v>
      </c>
      <c r="AB28" s="76">
        <v>13710.98</v>
      </c>
      <c r="AC28" s="104" t="b">
        <f t="shared" si="7"/>
        <v>0</v>
      </c>
      <c r="AE28" s="71" t="s">
        <v>20</v>
      </c>
      <c r="AG28" s="105">
        <f t="shared" si="6"/>
        <v>21.666399999999999</v>
      </c>
      <c r="AH28" s="104">
        <f t="shared" si="3"/>
        <v>10009.8768</v>
      </c>
    </row>
    <row r="29" spans="1:37" x14ac:dyDescent="0.2">
      <c r="A29" s="65" t="s">
        <v>548</v>
      </c>
      <c r="B29" s="65" t="s">
        <v>21</v>
      </c>
      <c r="C29" s="99" t="s">
        <v>1484</v>
      </c>
      <c r="D29" s="65" t="s">
        <v>3</v>
      </c>
      <c r="E29" s="228" t="s">
        <v>23</v>
      </c>
      <c r="F29" s="244">
        <v>2100</v>
      </c>
      <c r="G29" s="93">
        <v>1680</v>
      </c>
      <c r="H29" s="93">
        <v>420</v>
      </c>
      <c r="I29" s="305">
        <v>2100</v>
      </c>
      <c r="J29" s="345"/>
      <c r="K29" s="345"/>
      <c r="L29" s="235">
        <v>1.1899</v>
      </c>
      <c r="M29" s="93">
        <v>2498.79</v>
      </c>
      <c r="N29" s="311">
        <v>1999.03</v>
      </c>
      <c r="O29" s="311"/>
      <c r="P29" s="311">
        <v>499.75799999999998</v>
      </c>
      <c r="Q29" s="311">
        <v>2498.79</v>
      </c>
      <c r="R29" s="245">
        <v>0</v>
      </c>
      <c r="S29" s="313">
        <v>0.19999999999999998</v>
      </c>
      <c r="T29" s="299">
        <v>1</v>
      </c>
      <c r="U29" s="277">
        <v>1.63</v>
      </c>
      <c r="V29" s="100"/>
      <c r="W29" s="100">
        <f t="shared" si="0"/>
        <v>1.1546891204419998</v>
      </c>
      <c r="X29" s="101">
        <f t="shared" si="4"/>
        <v>0.70839823339999997</v>
      </c>
      <c r="Y29" s="102" t="b">
        <f t="shared" si="1"/>
        <v>0</v>
      </c>
      <c r="Z29" s="88">
        <v>1.63</v>
      </c>
      <c r="AA29" s="103">
        <f t="shared" si="5"/>
        <v>1.63</v>
      </c>
      <c r="AB29" s="76">
        <v>3433.25</v>
      </c>
      <c r="AC29" s="104" t="b">
        <f t="shared" si="7"/>
        <v>0</v>
      </c>
      <c r="AE29" s="71" t="s">
        <v>22</v>
      </c>
      <c r="AG29" s="105">
        <f t="shared" si="6"/>
        <v>1.1899</v>
      </c>
      <c r="AH29" s="104">
        <f t="shared" si="3"/>
        <v>2498.79</v>
      </c>
    </row>
    <row r="30" spans="1:37" ht="30" x14ac:dyDescent="0.2">
      <c r="A30" s="65" t="s">
        <v>549</v>
      </c>
      <c r="B30" s="65" t="s">
        <v>24</v>
      </c>
      <c r="C30" s="99" t="s">
        <v>1485</v>
      </c>
      <c r="D30" s="65" t="s">
        <v>3</v>
      </c>
      <c r="E30" s="228" t="s">
        <v>122</v>
      </c>
      <c r="F30" s="246">
        <v>1</v>
      </c>
      <c r="G30" s="88">
        <v>1</v>
      </c>
      <c r="H30" s="88"/>
      <c r="I30" s="305">
        <v>1</v>
      </c>
      <c r="J30" s="345"/>
      <c r="K30" s="345"/>
      <c r="L30" s="235">
        <v>14313.161099999999</v>
      </c>
      <c r="M30" s="93">
        <v>14313.16</v>
      </c>
      <c r="N30" s="311">
        <v>14313.16</v>
      </c>
      <c r="O30" s="311"/>
      <c r="P30" s="311">
        <v>0</v>
      </c>
      <c r="Q30" s="311">
        <v>14313.16</v>
      </c>
      <c r="R30" s="245">
        <v>0</v>
      </c>
      <c r="S30" s="313">
        <v>0</v>
      </c>
      <c r="T30" s="299">
        <v>1</v>
      </c>
      <c r="U30" s="277">
        <v>19607.07</v>
      </c>
      <c r="V30" s="100"/>
      <c r="W30" s="100">
        <f t="shared" si="0"/>
        <v>13889.613750150138</v>
      </c>
      <c r="X30" s="101">
        <f t="shared" si="4"/>
        <v>0.70839823339999997</v>
      </c>
      <c r="Y30" s="102" t="b">
        <f t="shared" si="1"/>
        <v>0</v>
      </c>
      <c r="Z30" s="93">
        <v>19607.07</v>
      </c>
      <c r="AA30" s="103">
        <f t="shared" si="5"/>
        <v>19607.07</v>
      </c>
      <c r="AB30" s="76">
        <v>19607.07</v>
      </c>
      <c r="AC30" s="104" t="b">
        <f t="shared" si="7"/>
        <v>0</v>
      </c>
      <c r="AE30" s="71" t="s">
        <v>550</v>
      </c>
      <c r="AG30" s="105">
        <f t="shared" si="6"/>
        <v>14313.161099999999</v>
      </c>
      <c r="AH30" s="104">
        <f t="shared" si="3"/>
        <v>14313.161099999999</v>
      </c>
    </row>
    <row r="31" spans="1:37" ht="30" x14ac:dyDescent="0.2">
      <c r="A31" s="65" t="s">
        <v>551</v>
      </c>
      <c r="B31" s="65" t="s">
        <v>25</v>
      </c>
      <c r="C31" s="99" t="s">
        <v>1486</v>
      </c>
      <c r="D31" s="65" t="s">
        <v>3</v>
      </c>
      <c r="E31" s="228" t="s">
        <v>122</v>
      </c>
      <c r="F31" s="246">
        <v>1</v>
      </c>
      <c r="G31" s="88">
        <v>1</v>
      </c>
      <c r="H31" s="88"/>
      <c r="I31" s="305">
        <v>1</v>
      </c>
      <c r="J31" s="345"/>
      <c r="K31" s="345"/>
      <c r="L31" s="235">
        <v>11412.783500000001</v>
      </c>
      <c r="M31" s="93">
        <v>11412.78</v>
      </c>
      <c r="N31" s="311">
        <v>11412.78</v>
      </c>
      <c r="O31" s="311"/>
      <c r="P31" s="311">
        <v>0</v>
      </c>
      <c r="Q31" s="311">
        <v>11412.78</v>
      </c>
      <c r="R31" s="245">
        <v>0</v>
      </c>
      <c r="S31" s="313">
        <v>0</v>
      </c>
      <c r="T31" s="299">
        <v>1</v>
      </c>
      <c r="U31" s="277">
        <v>15633.95</v>
      </c>
      <c r="V31" s="100"/>
      <c r="W31" s="100">
        <f t="shared" si="0"/>
        <v>11075.062561063931</v>
      </c>
      <c r="X31" s="101">
        <f t="shared" si="4"/>
        <v>0.70839823339999997</v>
      </c>
      <c r="Y31" s="102" t="b">
        <f t="shared" si="1"/>
        <v>0</v>
      </c>
      <c r="Z31" s="93">
        <v>15633.95</v>
      </c>
      <c r="AA31" s="103">
        <f t="shared" si="5"/>
        <v>15633.95</v>
      </c>
      <c r="AB31" s="76">
        <v>15633.95</v>
      </c>
      <c r="AC31" s="104" t="b">
        <f t="shared" si="7"/>
        <v>0</v>
      </c>
      <c r="AE31" s="71" t="s">
        <v>552</v>
      </c>
      <c r="AG31" s="105">
        <f t="shared" si="6"/>
        <v>11412.783500000001</v>
      </c>
      <c r="AH31" s="104">
        <f t="shared" si="3"/>
        <v>11412.783500000001</v>
      </c>
      <c r="AJ31" s="105"/>
      <c r="AK31" s="105"/>
    </row>
    <row r="32" spans="1:37" ht="30" x14ac:dyDescent="0.2">
      <c r="A32" s="65" t="s">
        <v>553</v>
      </c>
      <c r="B32" s="65" t="s">
        <v>26</v>
      </c>
      <c r="C32" s="99" t="s">
        <v>1487</v>
      </c>
      <c r="D32" s="65" t="s">
        <v>3</v>
      </c>
      <c r="E32" s="228" t="s">
        <v>122</v>
      </c>
      <c r="F32" s="246">
        <v>1</v>
      </c>
      <c r="G32" s="88">
        <v>1</v>
      </c>
      <c r="H32" s="88"/>
      <c r="I32" s="305">
        <v>1</v>
      </c>
      <c r="J32" s="345"/>
      <c r="K32" s="345"/>
      <c r="L32" s="235">
        <v>16317.974699999999</v>
      </c>
      <c r="M32" s="93">
        <v>16317.97</v>
      </c>
      <c r="N32" s="311">
        <v>16317.97</v>
      </c>
      <c r="O32" s="311"/>
      <c r="P32" s="311">
        <v>0</v>
      </c>
      <c r="Q32" s="311">
        <v>16317.97</v>
      </c>
      <c r="R32" s="245">
        <v>0</v>
      </c>
      <c r="S32" s="313">
        <v>0</v>
      </c>
      <c r="T32" s="299">
        <v>1</v>
      </c>
      <c r="U32" s="277">
        <v>22353.39</v>
      </c>
      <c r="V32" s="100"/>
      <c r="W32" s="100">
        <f t="shared" si="0"/>
        <v>15835.101986501224</v>
      </c>
      <c r="X32" s="101">
        <f t="shared" si="4"/>
        <v>0.70839823339999997</v>
      </c>
      <c r="Y32" s="102" t="b">
        <f t="shared" si="1"/>
        <v>0</v>
      </c>
      <c r="Z32" s="93">
        <v>22353.39</v>
      </c>
      <c r="AA32" s="103">
        <f t="shared" si="5"/>
        <v>22353.39</v>
      </c>
      <c r="AB32" s="76">
        <v>22353.39</v>
      </c>
      <c r="AC32" s="104" t="b">
        <f t="shared" si="7"/>
        <v>0</v>
      </c>
      <c r="AE32" s="71" t="s">
        <v>554</v>
      </c>
      <c r="AG32" s="105">
        <f t="shared" si="6"/>
        <v>16317.974699999999</v>
      </c>
      <c r="AH32" s="104">
        <f t="shared" si="3"/>
        <v>16317.974699999999</v>
      </c>
    </row>
    <row r="33" spans="1:34" ht="30" x14ac:dyDescent="0.2">
      <c r="A33" s="65" t="s">
        <v>555</v>
      </c>
      <c r="B33" s="65" t="s">
        <v>27</v>
      </c>
      <c r="C33" s="99" t="s">
        <v>1488</v>
      </c>
      <c r="D33" s="65" t="s">
        <v>3</v>
      </c>
      <c r="E33" s="228" t="s">
        <v>122</v>
      </c>
      <c r="F33" s="246">
        <v>1</v>
      </c>
      <c r="G33" s="88">
        <v>1</v>
      </c>
      <c r="H33" s="88"/>
      <c r="I33" s="305">
        <v>1</v>
      </c>
      <c r="J33" s="345"/>
      <c r="K33" s="345"/>
      <c r="L33" s="235">
        <v>16923.998800000001</v>
      </c>
      <c r="M33" s="93">
        <v>16923.990000000002</v>
      </c>
      <c r="N33" s="311">
        <v>16923.990000000002</v>
      </c>
      <c r="O33" s="311"/>
      <c r="P33" s="311">
        <v>0</v>
      </c>
      <c r="Q33" s="311">
        <v>16923.990000000002</v>
      </c>
      <c r="R33" s="245">
        <v>0</v>
      </c>
      <c r="S33" s="313">
        <v>0</v>
      </c>
      <c r="T33" s="299">
        <v>1</v>
      </c>
      <c r="U33" s="277">
        <v>23183.56</v>
      </c>
      <c r="V33" s="100"/>
      <c r="W33" s="100">
        <f t="shared" si="0"/>
        <v>16423.192947922904</v>
      </c>
      <c r="X33" s="101">
        <f t="shared" si="4"/>
        <v>0.70839823339999997</v>
      </c>
      <c r="Y33" s="102" t="b">
        <f t="shared" si="1"/>
        <v>0</v>
      </c>
      <c r="Z33" s="93">
        <v>23183.56</v>
      </c>
      <c r="AA33" s="103">
        <f t="shared" si="5"/>
        <v>23183.56</v>
      </c>
      <c r="AB33" s="76">
        <v>23183.56</v>
      </c>
      <c r="AC33" s="104" t="b">
        <f t="shared" si="7"/>
        <v>0</v>
      </c>
      <c r="AE33" s="71" t="s">
        <v>556</v>
      </c>
      <c r="AG33" s="105">
        <f t="shared" si="6"/>
        <v>16923.998800000001</v>
      </c>
      <c r="AH33" s="104">
        <f t="shared" si="3"/>
        <v>16923.998800000001</v>
      </c>
    </row>
    <row r="34" spans="1:34" x14ac:dyDescent="0.2">
      <c r="A34" s="65" t="s">
        <v>557</v>
      </c>
      <c r="B34" s="65" t="s">
        <v>28</v>
      </c>
      <c r="C34" s="99" t="s">
        <v>1489</v>
      </c>
      <c r="D34" s="65" t="s">
        <v>3</v>
      </c>
      <c r="E34" s="228" t="s">
        <v>4</v>
      </c>
      <c r="F34" s="246">
        <v>3</v>
      </c>
      <c r="G34" s="88">
        <v>3</v>
      </c>
      <c r="H34" s="88"/>
      <c r="I34" s="305">
        <v>3</v>
      </c>
      <c r="J34" s="345"/>
      <c r="K34" s="345"/>
      <c r="L34" s="235">
        <v>344.07819999999998</v>
      </c>
      <c r="M34" s="93">
        <v>1032.23</v>
      </c>
      <c r="N34" s="311">
        <v>1032.23</v>
      </c>
      <c r="O34" s="311"/>
      <c r="P34" s="311">
        <v>0</v>
      </c>
      <c r="Q34" s="311">
        <v>1032.23</v>
      </c>
      <c r="R34" s="245">
        <v>0</v>
      </c>
      <c r="S34" s="313">
        <v>0</v>
      </c>
      <c r="T34" s="299">
        <v>1</v>
      </c>
      <c r="U34" s="277">
        <v>471.34</v>
      </c>
      <c r="V34" s="100"/>
      <c r="W34" s="100">
        <f t="shared" si="0"/>
        <v>333.89642333075597</v>
      </c>
      <c r="X34" s="101">
        <f t="shared" si="4"/>
        <v>0.70839823339999997</v>
      </c>
      <c r="Y34" s="102" t="b">
        <f t="shared" si="1"/>
        <v>0</v>
      </c>
      <c r="Z34" s="88">
        <v>471.34</v>
      </c>
      <c r="AA34" s="103">
        <f t="shared" si="5"/>
        <v>471.34</v>
      </c>
      <c r="AB34" s="76">
        <v>1414.03</v>
      </c>
      <c r="AC34" s="104" t="b">
        <f t="shared" si="7"/>
        <v>0</v>
      </c>
      <c r="AE34" s="71" t="s">
        <v>29</v>
      </c>
      <c r="AG34" s="105">
        <f t="shared" si="6"/>
        <v>344.07819999999998</v>
      </c>
      <c r="AH34" s="104">
        <f t="shared" si="3"/>
        <v>1032.2346</v>
      </c>
    </row>
    <row r="35" spans="1:34" x14ac:dyDescent="0.2">
      <c r="A35" s="65" t="s">
        <v>558</v>
      </c>
      <c r="B35" s="66">
        <v>98459</v>
      </c>
      <c r="C35" s="99" t="s">
        <v>1490</v>
      </c>
      <c r="D35" s="65" t="s">
        <v>3</v>
      </c>
      <c r="E35" s="228" t="s">
        <v>4</v>
      </c>
      <c r="F35" s="248">
        <v>569.1</v>
      </c>
      <c r="G35" s="86">
        <v>569.1</v>
      </c>
      <c r="H35" s="86"/>
      <c r="I35" s="305">
        <v>569.1</v>
      </c>
      <c r="J35" s="345"/>
      <c r="K35" s="345"/>
      <c r="L35" s="235">
        <v>84.468299999999999</v>
      </c>
      <c r="M35" s="93">
        <v>48070.9</v>
      </c>
      <c r="N35" s="311">
        <v>48070.9</v>
      </c>
      <c r="O35" s="311"/>
      <c r="P35" s="311">
        <v>0</v>
      </c>
      <c r="Q35" s="311">
        <v>48070.9</v>
      </c>
      <c r="R35" s="245">
        <v>0</v>
      </c>
      <c r="S35" s="313">
        <v>0</v>
      </c>
      <c r="T35" s="299">
        <v>1</v>
      </c>
      <c r="U35" s="277">
        <v>115.71</v>
      </c>
      <c r="V35" s="100"/>
      <c r="W35" s="100">
        <f t="shared" si="0"/>
        <v>81.968759586713986</v>
      </c>
      <c r="X35" s="101">
        <f t="shared" si="4"/>
        <v>0.70839823339999997</v>
      </c>
      <c r="Y35" s="102" t="b">
        <f t="shared" si="1"/>
        <v>0</v>
      </c>
      <c r="Z35" s="88">
        <v>115.71</v>
      </c>
      <c r="AA35" s="103">
        <f t="shared" si="5"/>
        <v>115.71</v>
      </c>
      <c r="AB35" s="76">
        <v>65853.16</v>
      </c>
      <c r="AC35" s="104" t="b">
        <f t="shared" si="7"/>
        <v>0</v>
      </c>
      <c r="AE35" s="71" t="s">
        <v>559</v>
      </c>
      <c r="AG35" s="105">
        <f t="shared" si="6"/>
        <v>84.468299999999999</v>
      </c>
      <c r="AH35" s="104">
        <f t="shared" si="3"/>
        <v>48070.909530000004</v>
      </c>
    </row>
    <row r="36" spans="1:34" s="209" customFormat="1" x14ac:dyDescent="0.2">
      <c r="A36" s="198">
        <v>3</v>
      </c>
      <c r="B36" s="199"/>
      <c r="C36" s="200" t="s">
        <v>30</v>
      </c>
      <c r="D36" s="201"/>
      <c r="E36" s="229"/>
      <c r="F36" s="247"/>
      <c r="G36" s="201"/>
      <c r="H36" s="201"/>
      <c r="I36" s="306"/>
      <c r="J36" s="346"/>
      <c r="K36" s="346"/>
      <c r="L36" s="236"/>
      <c r="M36" s="203">
        <v>19166.11</v>
      </c>
      <c r="N36" s="203">
        <v>19166.11</v>
      </c>
      <c r="O36" s="203"/>
      <c r="P36" s="203">
        <v>0</v>
      </c>
      <c r="Q36" s="203">
        <v>19166.11</v>
      </c>
      <c r="R36" s="264">
        <v>0</v>
      </c>
      <c r="S36" s="290">
        <v>0</v>
      </c>
      <c r="T36" s="264">
        <v>1</v>
      </c>
      <c r="U36" s="278"/>
      <c r="V36" s="218"/>
      <c r="W36" s="218">
        <f t="shared" si="0"/>
        <v>0</v>
      </c>
      <c r="X36" s="219" t="e">
        <f t="shared" si="4"/>
        <v>#DIV/0!</v>
      </c>
      <c r="Y36" s="220" t="b">
        <f t="shared" si="1"/>
        <v>1</v>
      </c>
      <c r="Z36" s="201"/>
      <c r="AA36" s="221">
        <f t="shared" si="5"/>
        <v>0</v>
      </c>
      <c r="AB36" s="222">
        <v>26255.07</v>
      </c>
      <c r="AC36" s="208">
        <f>AB36-M36</f>
        <v>7088.9599999999991</v>
      </c>
      <c r="AE36" s="200" t="s">
        <v>30</v>
      </c>
      <c r="AG36" s="208">
        <f t="shared" si="6"/>
        <v>0</v>
      </c>
      <c r="AH36" s="209">
        <f t="shared" si="3"/>
        <v>0</v>
      </c>
    </row>
    <row r="37" spans="1:34" ht="1.1499999999999999" customHeight="1" x14ac:dyDescent="0.2">
      <c r="A37" s="65" t="s">
        <v>31</v>
      </c>
      <c r="B37" s="66">
        <v>99059</v>
      </c>
      <c r="C37" s="99" t="s">
        <v>1491</v>
      </c>
      <c r="D37" s="65" t="s">
        <v>3</v>
      </c>
      <c r="E37" s="228" t="s">
        <v>32</v>
      </c>
      <c r="F37" s="246">
        <v>301.39999999999998</v>
      </c>
      <c r="G37" s="88">
        <v>301.39999999999998</v>
      </c>
      <c r="H37" s="88"/>
      <c r="I37" s="305">
        <v>301.39999999999998</v>
      </c>
      <c r="J37" s="345"/>
      <c r="K37" s="345"/>
      <c r="L37" s="235">
        <v>63.590299999999999</v>
      </c>
      <c r="M37" s="93">
        <v>19166.11</v>
      </c>
      <c r="N37" s="311">
        <v>19166.11</v>
      </c>
      <c r="O37" s="311"/>
      <c r="P37" s="311">
        <v>0</v>
      </c>
      <c r="Q37" s="311">
        <v>19166.11</v>
      </c>
      <c r="R37" s="245">
        <v>0</v>
      </c>
      <c r="S37" s="313">
        <v>0</v>
      </c>
      <c r="T37" s="299">
        <v>1</v>
      </c>
      <c r="U37" s="277">
        <v>87.11</v>
      </c>
      <c r="V37" s="100"/>
      <c r="W37" s="100">
        <f t="shared" si="0"/>
        <v>61.708570111473996</v>
      </c>
      <c r="X37" s="101">
        <f t="shared" si="4"/>
        <v>0.70839823339999997</v>
      </c>
      <c r="Y37" s="102" t="b">
        <f t="shared" si="1"/>
        <v>0</v>
      </c>
      <c r="Z37" s="88">
        <v>87.11</v>
      </c>
      <c r="AA37" s="103">
        <f t="shared" si="5"/>
        <v>87.11</v>
      </c>
      <c r="AB37" s="118">
        <v>26255.07</v>
      </c>
      <c r="AC37" s="104" t="b">
        <f t="shared" ref="AC37:AC100" si="8">AB37=M37</f>
        <v>0</v>
      </c>
      <c r="AE37" s="71" t="s">
        <v>1253</v>
      </c>
      <c r="AG37" s="105">
        <f t="shared" si="6"/>
        <v>63.590299999999999</v>
      </c>
      <c r="AH37" s="104">
        <f t="shared" si="3"/>
        <v>19166.116419999998</v>
      </c>
    </row>
    <row r="38" spans="1:34" s="209" customFormat="1" x14ac:dyDescent="0.2">
      <c r="A38" s="198">
        <v>4</v>
      </c>
      <c r="B38" s="199"/>
      <c r="C38" s="200" t="s">
        <v>33</v>
      </c>
      <c r="D38" s="201"/>
      <c r="E38" s="229"/>
      <c r="F38" s="247"/>
      <c r="G38" s="201"/>
      <c r="H38" s="201"/>
      <c r="I38" s="306"/>
      <c r="J38" s="346"/>
      <c r="K38" s="346"/>
      <c r="L38" s="236"/>
      <c r="M38" s="203">
        <v>684544.27</v>
      </c>
      <c r="N38" s="203"/>
      <c r="O38" s="203"/>
      <c r="P38" s="203">
        <v>0</v>
      </c>
      <c r="Q38" s="203">
        <v>684544.37400099996</v>
      </c>
      <c r="R38" s="264">
        <v>0</v>
      </c>
      <c r="S38" s="290">
        <v>0</v>
      </c>
      <c r="T38" s="264">
        <v>1.0000001519273545</v>
      </c>
      <c r="U38" s="278"/>
      <c r="V38" s="218"/>
      <c r="W38" s="218">
        <f t="shared" si="0"/>
        <v>0</v>
      </c>
      <c r="X38" s="219" t="e">
        <f t="shared" si="4"/>
        <v>#DIV/0!</v>
      </c>
      <c r="Y38" s="220" t="b">
        <f t="shared" si="1"/>
        <v>1</v>
      </c>
      <c r="Z38" s="201"/>
      <c r="AA38" s="221">
        <f t="shared" si="5"/>
        <v>0</v>
      </c>
      <c r="AB38" s="222">
        <v>937748.01</v>
      </c>
      <c r="AC38" s="209" t="b">
        <f t="shared" si="8"/>
        <v>0</v>
      </c>
      <c r="AE38" s="200" t="s">
        <v>33</v>
      </c>
      <c r="AG38" s="208">
        <f t="shared" si="6"/>
        <v>0</v>
      </c>
      <c r="AH38" s="209">
        <f t="shared" si="3"/>
        <v>0</v>
      </c>
    </row>
    <row r="39" spans="1:34" x14ac:dyDescent="0.2">
      <c r="A39" s="120" t="s">
        <v>560</v>
      </c>
      <c r="B39" s="121"/>
      <c r="C39" s="122" t="s">
        <v>34</v>
      </c>
      <c r="D39" s="123"/>
      <c r="E39" s="230"/>
      <c r="F39" s="249"/>
      <c r="G39" s="123"/>
      <c r="H39" s="123"/>
      <c r="I39" s="307"/>
      <c r="J39" s="347"/>
      <c r="K39" s="347"/>
      <c r="L39" s="237"/>
      <c r="M39" s="124">
        <v>202677.97999999998</v>
      </c>
      <c r="N39" s="124">
        <v>202677.97999999998</v>
      </c>
      <c r="O39" s="124"/>
      <c r="P39" s="124">
        <v>0</v>
      </c>
      <c r="Q39" s="124">
        <v>202677.97999999998</v>
      </c>
      <c r="R39" s="265">
        <v>0</v>
      </c>
      <c r="S39" s="291">
        <v>0</v>
      </c>
      <c r="T39" s="265"/>
      <c r="U39" s="279"/>
      <c r="V39" s="100"/>
      <c r="W39" s="100">
        <f t="shared" si="0"/>
        <v>0</v>
      </c>
      <c r="X39" s="101" t="e">
        <f t="shared" si="4"/>
        <v>#DIV/0!</v>
      </c>
      <c r="Y39" s="102" t="b">
        <f t="shared" si="1"/>
        <v>1</v>
      </c>
      <c r="Z39" s="123"/>
      <c r="AA39" s="103">
        <f t="shared" si="5"/>
        <v>0</v>
      </c>
      <c r="AB39" s="126">
        <v>277656.33</v>
      </c>
      <c r="AC39" s="104" t="b">
        <f t="shared" si="8"/>
        <v>0</v>
      </c>
      <c r="AE39" s="122" t="s">
        <v>34</v>
      </c>
      <c r="AG39" s="105">
        <f t="shared" si="6"/>
        <v>0</v>
      </c>
      <c r="AH39" s="104">
        <f t="shared" si="3"/>
        <v>0</v>
      </c>
    </row>
    <row r="40" spans="1:34" ht="0.6" customHeight="1" x14ac:dyDescent="0.2">
      <c r="A40" s="65" t="s">
        <v>561</v>
      </c>
      <c r="B40" s="66">
        <v>96523</v>
      </c>
      <c r="C40" s="99" t="s">
        <v>1492</v>
      </c>
      <c r="D40" s="65" t="s">
        <v>3</v>
      </c>
      <c r="E40" s="228" t="s">
        <v>9</v>
      </c>
      <c r="F40" s="246">
        <v>352.41</v>
      </c>
      <c r="G40" s="88">
        <v>352.41</v>
      </c>
      <c r="H40" s="88"/>
      <c r="I40" s="305">
        <v>352.41</v>
      </c>
      <c r="J40" s="345"/>
      <c r="K40" s="345"/>
      <c r="L40" s="235">
        <v>96.900200000000012</v>
      </c>
      <c r="M40" s="93">
        <v>34148.589999999997</v>
      </c>
      <c r="N40" s="311">
        <v>34148.589999999997</v>
      </c>
      <c r="O40" s="311"/>
      <c r="P40" s="311">
        <v>0</v>
      </c>
      <c r="Q40" s="311">
        <v>34148.589999999997</v>
      </c>
      <c r="R40" s="245">
        <v>0</v>
      </c>
      <c r="S40" s="313">
        <v>0</v>
      </c>
      <c r="T40" s="299">
        <v>1</v>
      </c>
      <c r="U40" s="277">
        <v>132.74</v>
      </c>
      <c r="V40" s="100"/>
      <c r="W40" s="100">
        <f t="shared" si="0"/>
        <v>94.032781501515998</v>
      </c>
      <c r="X40" s="101">
        <f t="shared" si="4"/>
        <v>0.70839823339999997</v>
      </c>
      <c r="Y40" s="102" t="b">
        <f t="shared" si="1"/>
        <v>0</v>
      </c>
      <c r="Z40" s="86">
        <v>132.74</v>
      </c>
      <c r="AA40" s="103">
        <f t="shared" si="5"/>
        <v>132.74</v>
      </c>
      <c r="AB40" s="76">
        <v>46777.94</v>
      </c>
      <c r="AC40" s="104" t="b">
        <f t="shared" si="8"/>
        <v>0</v>
      </c>
      <c r="AE40" s="71" t="s">
        <v>35</v>
      </c>
      <c r="AG40" s="105">
        <f t="shared" si="6"/>
        <v>96.900200000000012</v>
      </c>
      <c r="AH40" s="104">
        <f t="shared" si="3"/>
        <v>34148.599482000005</v>
      </c>
    </row>
    <row r="41" spans="1:34" ht="30" x14ac:dyDescent="0.2">
      <c r="A41" s="65" t="s">
        <v>562</v>
      </c>
      <c r="B41" s="66">
        <v>104737</v>
      </c>
      <c r="C41" s="99" t="s">
        <v>1493</v>
      </c>
      <c r="D41" s="65" t="s">
        <v>3</v>
      </c>
      <c r="E41" s="228" t="s">
        <v>9</v>
      </c>
      <c r="F41" s="246">
        <v>269.52</v>
      </c>
      <c r="G41" s="88">
        <v>269.52</v>
      </c>
      <c r="H41" s="88"/>
      <c r="I41" s="305">
        <v>269.52</v>
      </c>
      <c r="J41" s="345"/>
      <c r="K41" s="345"/>
      <c r="L41" s="235">
        <v>21.863499999999998</v>
      </c>
      <c r="M41" s="93">
        <v>5892.65</v>
      </c>
      <c r="N41" s="311">
        <v>5892.65</v>
      </c>
      <c r="O41" s="311"/>
      <c r="P41" s="311">
        <v>0</v>
      </c>
      <c r="Q41" s="311">
        <v>5892.65</v>
      </c>
      <c r="R41" s="245">
        <v>0</v>
      </c>
      <c r="S41" s="313">
        <v>0</v>
      </c>
      <c r="T41" s="299">
        <v>1</v>
      </c>
      <c r="U41" s="277">
        <v>29.95</v>
      </c>
      <c r="V41" s="100"/>
      <c r="W41" s="100">
        <f t="shared" si="0"/>
        <v>21.216527090329997</v>
      </c>
      <c r="X41" s="101">
        <f t="shared" si="4"/>
        <v>0.70839823339999997</v>
      </c>
      <c r="Y41" s="102" t="b">
        <f t="shared" si="1"/>
        <v>0</v>
      </c>
      <c r="Z41" s="86">
        <v>29.95</v>
      </c>
      <c r="AA41" s="103">
        <f t="shared" si="5"/>
        <v>29.95</v>
      </c>
      <c r="AB41" s="76">
        <v>8072.66</v>
      </c>
      <c r="AC41" s="104" t="b">
        <f t="shared" si="8"/>
        <v>0</v>
      </c>
      <c r="AE41" s="71" t="s">
        <v>36</v>
      </c>
      <c r="AG41" s="105">
        <f t="shared" si="6"/>
        <v>21.863499999999998</v>
      </c>
      <c r="AH41" s="104">
        <f t="shared" si="3"/>
        <v>5892.6505199999992</v>
      </c>
    </row>
    <row r="42" spans="1:34" ht="60" x14ac:dyDescent="0.2">
      <c r="A42" s="65" t="s">
        <v>563</v>
      </c>
      <c r="B42" s="66">
        <v>100973</v>
      </c>
      <c r="C42" s="99" t="s">
        <v>1494</v>
      </c>
      <c r="D42" s="65" t="s">
        <v>3</v>
      </c>
      <c r="E42" s="228" t="s">
        <v>9</v>
      </c>
      <c r="F42" s="246">
        <v>727.65</v>
      </c>
      <c r="G42" s="88">
        <v>727.65</v>
      </c>
      <c r="H42" s="88"/>
      <c r="I42" s="305">
        <v>727.65</v>
      </c>
      <c r="J42" s="345"/>
      <c r="K42" s="345"/>
      <c r="L42" s="235">
        <v>8.5628999999999991</v>
      </c>
      <c r="M42" s="93">
        <v>6230.79</v>
      </c>
      <c r="N42" s="311">
        <v>6230.79</v>
      </c>
      <c r="O42" s="311"/>
      <c r="P42" s="311">
        <v>0</v>
      </c>
      <c r="Q42" s="311">
        <v>6230.79</v>
      </c>
      <c r="R42" s="245">
        <v>0</v>
      </c>
      <c r="S42" s="313">
        <v>0</v>
      </c>
      <c r="T42" s="299">
        <v>1</v>
      </c>
      <c r="U42" s="277">
        <v>11.73</v>
      </c>
      <c r="V42" s="100"/>
      <c r="W42" s="100">
        <f t="shared" si="0"/>
        <v>8.3095112777820006</v>
      </c>
      <c r="X42" s="101">
        <f t="shared" si="4"/>
        <v>0.70839823340000008</v>
      </c>
      <c r="Y42" s="102" t="b">
        <f t="shared" si="1"/>
        <v>0</v>
      </c>
      <c r="Z42" s="86">
        <v>11.73</v>
      </c>
      <c r="AA42" s="103">
        <f t="shared" si="5"/>
        <v>11.73</v>
      </c>
      <c r="AB42" s="76">
        <v>8536.2099999999991</v>
      </c>
      <c r="AC42" s="104" t="b">
        <f t="shared" si="8"/>
        <v>0</v>
      </c>
      <c r="AE42" s="71" t="s">
        <v>37</v>
      </c>
      <c r="AG42" s="105">
        <f t="shared" si="6"/>
        <v>8.5628999999999991</v>
      </c>
      <c r="AH42" s="104">
        <f t="shared" si="3"/>
        <v>6230.7941849999988</v>
      </c>
    </row>
    <row r="43" spans="1:34" ht="45" x14ac:dyDescent="0.2">
      <c r="A43" s="65" t="s">
        <v>564</v>
      </c>
      <c r="B43" s="66">
        <v>97914</v>
      </c>
      <c r="C43" s="99" t="s">
        <v>1495</v>
      </c>
      <c r="D43" s="65" t="s">
        <v>3</v>
      </c>
      <c r="E43" s="228" t="s">
        <v>39</v>
      </c>
      <c r="F43" s="244">
        <v>3772.26</v>
      </c>
      <c r="G43" s="88">
        <v>3772.26</v>
      </c>
      <c r="H43" s="88"/>
      <c r="I43" s="305">
        <v>3772.26</v>
      </c>
      <c r="J43" s="345"/>
      <c r="K43" s="345"/>
      <c r="L43" s="235">
        <v>2.7667000000000002</v>
      </c>
      <c r="M43" s="93">
        <v>10436.709999999999</v>
      </c>
      <c r="N43" s="311">
        <v>10436.709999999999</v>
      </c>
      <c r="O43" s="311"/>
      <c r="P43" s="311">
        <v>0</v>
      </c>
      <c r="Q43" s="311">
        <v>10436.709999999999</v>
      </c>
      <c r="R43" s="245">
        <v>0</v>
      </c>
      <c r="S43" s="313">
        <v>0</v>
      </c>
      <c r="T43" s="299">
        <v>1</v>
      </c>
      <c r="U43" s="277">
        <v>3.79</v>
      </c>
      <c r="V43" s="100"/>
      <c r="W43" s="100">
        <f t="shared" si="0"/>
        <v>2.6848293045860001</v>
      </c>
      <c r="X43" s="101">
        <f t="shared" si="4"/>
        <v>0.70839823340000008</v>
      </c>
      <c r="Y43" s="102" t="b">
        <f t="shared" si="1"/>
        <v>0</v>
      </c>
      <c r="Z43" s="86">
        <v>3.79</v>
      </c>
      <c r="AA43" s="103">
        <f t="shared" si="5"/>
        <v>3.79</v>
      </c>
      <c r="AB43" s="76">
        <v>14311.65</v>
      </c>
      <c r="AC43" s="104" t="b">
        <f t="shared" si="8"/>
        <v>0</v>
      </c>
      <c r="AE43" s="71" t="s">
        <v>38</v>
      </c>
      <c r="AG43" s="105">
        <f t="shared" si="6"/>
        <v>2.7667000000000002</v>
      </c>
      <c r="AH43" s="104">
        <f t="shared" si="3"/>
        <v>10436.711742000001</v>
      </c>
    </row>
    <row r="44" spans="1:34" ht="42" customHeight="1" x14ac:dyDescent="0.2">
      <c r="A44" s="65" t="s">
        <v>565</v>
      </c>
      <c r="B44" s="66">
        <v>102473</v>
      </c>
      <c r="C44" s="99" t="s">
        <v>1496</v>
      </c>
      <c r="D44" s="65" t="s">
        <v>3</v>
      </c>
      <c r="E44" s="228" t="s">
        <v>9</v>
      </c>
      <c r="F44" s="246">
        <v>5.26</v>
      </c>
      <c r="G44" s="88">
        <v>5.26</v>
      </c>
      <c r="H44" s="88"/>
      <c r="I44" s="305">
        <v>5.26</v>
      </c>
      <c r="J44" s="345"/>
      <c r="K44" s="345"/>
      <c r="L44" s="235">
        <v>570.93299999999999</v>
      </c>
      <c r="M44" s="93">
        <v>3003.1</v>
      </c>
      <c r="N44" s="311">
        <v>3003.1</v>
      </c>
      <c r="O44" s="311"/>
      <c r="P44" s="311">
        <v>0</v>
      </c>
      <c r="Q44" s="311">
        <v>3003.1</v>
      </c>
      <c r="R44" s="245">
        <v>0</v>
      </c>
      <c r="S44" s="313">
        <v>0</v>
      </c>
      <c r="T44" s="299">
        <v>1</v>
      </c>
      <c r="U44" s="277">
        <v>782.1</v>
      </c>
      <c r="V44" s="100"/>
      <c r="W44" s="100">
        <f t="shared" si="0"/>
        <v>554.03825834214001</v>
      </c>
      <c r="X44" s="101">
        <f t="shared" si="4"/>
        <v>0.70839823339999997</v>
      </c>
      <c r="Y44" s="102" t="b">
        <f t="shared" si="1"/>
        <v>0</v>
      </c>
      <c r="Z44" s="86">
        <v>782.1</v>
      </c>
      <c r="AA44" s="103">
        <f t="shared" si="5"/>
        <v>782.1</v>
      </c>
      <c r="AB44" s="76">
        <v>4113.83</v>
      </c>
      <c r="AC44" s="104" t="b">
        <f t="shared" si="8"/>
        <v>0</v>
      </c>
      <c r="AE44" s="71" t="s">
        <v>40</v>
      </c>
      <c r="AG44" s="105">
        <f t="shared" si="6"/>
        <v>570.93299999999999</v>
      </c>
      <c r="AH44" s="104">
        <f t="shared" si="3"/>
        <v>3003.1075799999999</v>
      </c>
    </row>
    <row r="45" spans="1:34" ht="45" x14ac:dyDescent="0.2">
      <c r="A45" s="65" t="s">
        <v>566</v>
      </c>
      <c r="B45" s="66">
        <v>96535</v>
      </c>
      <c r="C45" s="99" t="s">
        <v>1497</v>
      </c>
      <c r="D45" s="65" t="s">
        <v>3</v>
      </c>
      <c r="E45" s="228" t="s">
        <v>4</v>
      </c>
      <c r="F45" s="246">
        <v>287.77999999999997</v>
      </c>
      <c r="G45" s="88">
        <v>287.77999999999997</v>
      </c>
      <c r="H45" s="88"/>
      <c r="I45" s="305">
        <v>287.77999999999997</v>
      </c>
      <c r="J45" s="345"/>
      <c r="K45" s="345"/>
      <c r="L45" s="235">
        <v>136.4443</v>
      </c>
      <c r="M45" s="93">
        <v>39265.94</v>
      </c>
      <c r="N45" s="311">
        <v>39265.94</v>
      </c>
      <c r="O45" s="311"/>
      <c r="P45" s="311">
        <v>0</v>
      </c>
      <c r="Q45" s="311">
        <v>39265.94</v>
      </c>
      <c r="R45" s="245">
        <v>0</v>
      </c>
      <c r="S45" s="313">
        <v>0</v>
      </c>
      <c r="T45" s="299">
        <v>1</v>
      </c>
      <c r="U45" s="277">
        <v>186.91</v>
      </c>
      <c r="V45" s="100"/>
      <c r="W45" s="100">
        <f t="shared" si="0"/>
        <v>132.40671380479398</v>
      </c>
      <c r="X45" s="101">
        <f t="shared" si="4"/>
        <v>0.70839823339999985</v>
      </c>
      <c r="Y45" s="102" t="b">
        <f t="shared" si="1"/>
        <v>0</v>
      </c>
      <c r="Z45" s="86">
        <v>186.91</v>
      </c>
      <c r="AA45" s="103">
        <f t="shared" si="5"/>
        <v>186.91</v>
      </c>
      <c r="AB45" s="76">
        <v>53789.81</v>
      </c>
      <c r="AC45" s="104" t="b">
        <f t="shared" si="8"/>
        <v>0</v>
      </c>
      <c r="AE45" s="71" t="s">
        <v>1254</v>
      </c>
      <c r="AG45" s="105">
        <f t="shared" si="6"/>
        <v>136.4443</v>
      </c>
      <c r="AH45" s="104">
        <f t="shared" si="3"/>
        <v>39265.940653999998</v>
      </c>
    </row>
    <row r="46" spans="1:34" ht="30" x14ac:dyDescent="0.2">
      <c r="A46" s="65" t="s">
        <v>567</v>
      </c>
      <c r="B46" s="66">
        <v>96543</v>
      </c>
      <c r="C46" s="99" t="s">
        <v>1498</v>
      </c>
      <c r="D46" s="65" t="s">
        <v>3</v>
      </c>
      <c r="E46" s="228" t="s">
        <v>43</v>
      </c>
      <c r="F46" s="246">
        <v>689.5</v>
      </c>
      <c r="G46" s="88">
        <v>689.5</v>
      </c>
      <c r="H46" s="88"/>
      <c r="I46" s="305">
        <v>689.5</v>
      </c>
      <c r="J46" s="345"/>
      <c r="K46" s="345"/>
      <c r="L46" s="235">
        <v>19.4983</v>
      </c>
      <c r="M46" s="93">
        <v>13444.07</v>
      </c>
      <c r="N46" s="311">
        <v>13444.07</v>
      </c>
      <c r="O46" s="311"/>
      <c r="P46" s="311">
        <v>0</v>
      </c>
      <c r="Q46" s="311">
        <v>13444.07</v>
      </c>
      <c r="R46" s="245">
        <v>0</v>
      </c>
      <c r="S46" s="313">
        <v>0</v>
      </c>
      <c r="T46" s="299">
        <v>1</v>
      </c>
      <c r="U46" s="277">
        <v>26.71</v>
      </c>
      <c r="V46" s="100"/>
      <c r="W46" s="100">
        <f t="shared" si="0"/>
        <v>18.921316814114</v>
      </c>
      <c r="X46" s="101">
        <f t="shared" si="4"/>
        <v>0.70839823339999997</v>
      </c>
      <c r="Y46" s="102" t="b">
        <f t="shared" si="1"/>
        <v>0</v>
      </c>
      <c r="Z46" s="86">
        <v>26.71</v>
      </c>
      <c r="AA46" s="103">
        <f t="shared" si="5"/>
        <v>26.71</v>
      </c>
      <c r="AB46" s="76">
        <v>18414.61</v>
      </c>
      <c r="AC46" s="104" t="b">
        <f t="shared" si="8"/>
        <v>0</v>
      </c>
      <c r="AE46" s="71" t="s">
        <v>42</v>
      </c>
      <c r="AG46" s="105">
        <f t="shared" si="6"/>
        <v>19.4983</v>
      </c>
      <c r="AH46" s="104">
        <f t="shared" si="3"/>
        <v>13444.07785</v>
      </c>
    </row>
    <row r="47" spans="1:34" ht="30" x14ac:dyDescent="0.2">
      <c r="A47" s="65" t="s">
        <v>568</v>
      </c>
      <c r="B47" s="66">
        <v>96545</v>
      </c>
      <c r="C47" s="99" t="s">
        <v>1499</v>
      </c>
      <c r="D47" s="65" t="s">
        <v>3</v>
      </c>
      <c r="E47" s="228" t="s">
        <v>43</v>
      </c>
      <c r="F47" s="246">
        <v>981.7</v>
      </c>
      <c r="G47" s="88">
        <v>981.7</v>
      </c>
      <c r="H47" s="88"/>
      <c r="I47" s="305">
        <v>981.7</v>
      </c>
      <c r="J47" s="345"/>
      <c r="K47" s="345"/>
      <c r="L47" s="235">
        <v>15.33</v>
      </c>
      <c r="M47" s="93">
        <v>15049.46</v>
      </c>
      <c r="N47" s="311">
        <v>15049.46</v>
      </c>
      <c r="O47" s="311"/>
      <c r="P47" s="311">
        <v>0</v>
      </c>
      <c r="Q47" s="311">
        <v>15049.46</v>
      </c>
      <c r="R47" s="245">
        <v>0</v>
      </c>
      <c r="S47" s="313">
        <v>0</v>
      </c>
      <c r="T47" s="299">
        <v>1</v>
      </c>
      <c r="U47" s="277">
        <v>21</v>
      </c>
      <c r="V47" s="100"/>
      <c r="W47" s="100">
        <f t="shared" si="0"/>
        <v>14.876362901399999</v>
      </c>
      <c r="X47" s="101">
        <f t="shared" si="4"/>
        <v>0.70839823339999997</v>
      </c>
      <c r="Y47" s="102" t="b">
        <f t="shared" si="1"/>
        <v>0</v>
      </c>
      <c r="Z47" s="86">
        <v>21</v>
      </c>
      <c r="AA47" s="103">
        <f t="shared" si="5"/>
        <v>21</v>
      </c>
      <c r="AB47" s="76">
        <v>20619.47</v>
      </c>
      <c r="AC47" s="104" t="b">
        <f t="shared" si="8"/>
        <v>0</v>
      </c>
      <c r="AE47" s="71" t="s">
        <v>44</v>
      </c>
      <c r="AG47" s="105">
        <f t="shared" si="6"/>
        <v>15.33</v>
      </c>
      <c r="AH47" s="104">
        <f t="shared" si="3"/>
        <v>15049.461000000001</v>
      </c>
    </row>
    <row r="48" spans="1:34" ht="30" x14ac:dyDescent="0.2">
      <c r="A48" s="65" t="s">
        <v>569</v>
      </c>
      <c r="B48" s="66">
        <v>96546</v>
      </c>
      <c r="C48" s="99" t="s">
        <v>1500</v>
      </c>
      <c r="D48" s="65" t="s">
        <v>3</v>
      </c>
      <c r="E48" s="228" t="s">
        <v>43</v>
      </c>
      <c r="F48" s="246">
        <v>505.6</v>
      </c>
      <c r="G48" s="88">
        <v>505.6</v>
      </c>
      <c r="H48" s="88"/>
      <c r="I48" s="305">
        <v>505.6</v>
      </c>
      <c r="J48" s="345"/>
      <c r="K48" s="345"/>
      <c r="L48" s="235">
        <v>13.2933</v>
      </c>
      <c r="M48" s="93">
        <v>6721.09</v>
      </c>
      <c r="N48" s="311">
        <v>6721.09</v>
      </c>
      <c r="O48" s="311"/>
      <c r="P48" s="311">
        <v>0</v>
      </c>
      <c r="Q48" s="311">
        <v>6721.09</v>
      </c>
      <c r="R48" s="245">
        <v>0</v>
      </c>
      <c r="S48" s="313">
        <v>0</v>
      </c>
      <c r="T48" s="299">
        <v>1</v>
      </c>
      <c r="U48" s="277">
        <v>18.21</v>
      </c>
      <c r="V48" s="100"/>
      <c r="W48" s="100">
        <f t="shared" si="0"/>
        <v>12.899931830213999</v>
      </c>
      <c r="X48" s="101">
        <f t="shared" si="4"/>
        <v>0.70839823339999997</v>
      </c>
      <c r="Y48" s="102" t="b">
        <f t="shared" si="1"/>
        <v>0</v>
      </c>
      <c r="Z48" s="86">
        <v>18.21</v>
      </c>
      <c r="AA48" s="103">
        <f t="shared" si="5"/>
        <v>18.21</v>
      </c>
      <c r="AB48" s="76">
        <v>9206.1299999999992</v>
      </c>
      <c r="AC48" s="104" t="b">
        <f t="shared" si="8"/>
        <v>0</v>
      </c>
      <c r="AE48" s="71" t="s">
        <v>45</v>
      </c>
      <c r="AG48" s="105">
        <f t="shared" si="6"/>
        <v>13.2933</v>
      </c>
      <c r="AH48" s="104">
        <f t="shared" si="3"/>
        <v>6721.0924800000003</v>
      </c>
    </row>
    <row r="49" spans="1:34" ht="45" x14ac:dyDescent="0.2">
      <c r="A49" s="67">
        <v>40269</v>
      </c>
      <c r="B49" s="66">
        <v>104920</v>
      </c>
      <c r="C49" s="99" t="s">
        <v>1501</v>
      </c>
      <c r="D49" s="65" t="s">
        <v>3</v>
      </c>
      <c r="E49" s="228" t="s">
        <v>43</v>
      </c>
      <c r="F49" s="246">
        <v>233.1</v>
      </c>
      <c r="G49" s="88">
        <v>233.1</v>
      </c>
      <c r="H49" s="88"/>
      <c r="I49" s="305">
        <v>233.1</v>
      </c>
      <c r="J49" s="345"/>
      <c r="K49" s="345"/>
      <c r="L49" s="235">
        <v>10.0959</v>
      </c>
      <c r="M49" s="93">
        <v>2353.35</v>
      </c>
      <c r="N49" s="311">
        <v>2353.35</v>
      </c>
      <c r="O49" s="311"/>
      <c r="P49" s="311">
        <v>0</v>
      </c>
      <c r="Q49" s="311">
        <v>2353.35</v>
      </c>
      <c r="R49" s="245">
        <v>0</v>
      </c>
      <c r="S49" s="313">
        <v>0</v>
      </c>
      <c r="T49" s="299">
        <v>1</v>
      </c>
      <c r="U49" s="277">
        <v>13.83</v>
      </c>
      <c r="V49" s="100"/>
      <c r="W49" s="100">
        <f t="shared" si="0"/>
        <v>9.7971475679219999</v>
      </c>
      <c r="X49" s="101">
        <f t="shared" si="4"/>
        <v>0.70839823339999997</v>
      </c>
      <c r="Y49" s="102" t="b">
        <f t="shared" si="1"/>
        <v>0</v>
      </c>
      <c r="Z49" s="86">
        <v>13.83</v>
      </c>
      <c r="AA49" s="103">
        <f t="shared" si="5"/>
        <v>13.83</v>
      </c>
      <c r="AB49" s="76">
        <v>3223.27</v>
      </c>
      <c r="AC49" s="104" t="b">
        <f t="shared" si="8"/>
        <v>0</v>
      </c>
      <c r="AE49" s="71" t="s">
        <v>1255</v>
      </c>
      <c r="AG49" s="105">
        <f t="shared" si="6"/>
        <v>10.0959</v>
      </c>
      <c r="AH49" s="104">
        <f t="shared" si="3"/>
        <v>2353.3542900000002</v>
      </c>
    </row>
    <row r="50" spans="1:34" ht="45" x14ac:dyDescent="0.2">
      <c r="A50" s="67">
        <v>40634</v>
      </c>
      <c r="B50" s="66">
        <v>104921</v>
      </c>
      <c r="C50" s="99" t="s">
        <v>1502</v>
      </c>
      <c r="D50" s="65" t="s">
        <v>3</v>
      </c>
      <c r="E50" s="228" t="s">
        <v>43</v>
      </c>
      <c r="F50" s="246">
        <v>28.9</v>
      </c>
      <c r="G50" s="88">
        <v>28.9</v>
      </c>
      <c r="H50" s="88"/>
      <c r="I50" s="305">
        <v>28.9</v>
      </c>
      <c r="J50" s="345"/>
      <c r="K50" s="345"/>
      <c r="L50" s="235">
        <v>9.4389000000000003</v>
      </c>
      <c r="M50" s="93">
        <v>272.77999999999997</v>
      </c>
      <c r="N50" s="311">
        <v>272.77999999999997</v>
      </c>
      <c r="O50" s="311"/>
      <c r="P50" s="311">
        <v>0</v>
      </c>
      <c r="Q50" s="311">
        <v>272.77999999999997</v>
      </c>
      <c r="R50" s="245">
        <v>0</v>
      </c>
      <c r="S50" s="313">
        <v>0</v>
      </c>
      <c r="T50" s="299">
        <v>1</v>
      </c>
      <c r="U50" s="277">
        <v>12.93</v>
      </c>
      <c r="V50" s="100"/>
      <c r="W50" s="100">
        <f t="shared" si="0"/>
        <v>9.1595891578619995</v>
      </c>
      <c r="X50" s="101">
        <f t="shared" si="4"/>
        <v>0.70839823339999997</v>
      </c>
      <c r="Y50" s="102" t="b">
        <f t="shared" si="1"/>
        <v>0</v>
      </c>
      <c r="Z50" s="86">
        <v>12.93</v>
      </c>
      <c r="AA50" s="103">
        <f t="shared" si="5"/>
        <v>12.93</v>
      </c>
      <c r="AB50" s="82">
        <v>373.66</v>
      </c>
      <c r="AC50" s="104" t="b">
        <f t="shared" si="8"/>
        <v>0</v>
      </c>
      <c r="AE50" s="71" t="s">
        <v>47</v>
      </c>
      <c r="AG50" s="105">
        <f t="shared" si="6"/>
        <v>9.4389000000000003</v>
      </c>
      <c r="AH50" s="104">
        <f t="shared" si="3"/>
        <v>272.78420999999997</v>
      </c>
    </row>
    <row r="51" spans="1:34" ht="30" x14ac:dyDescent="0.2">
      <c r="A51" s="67">
        <v>41000</v>
      </c>
      <c r="B51" s="66">
        <v>98557</v>
      </c>
      <c r="C51" s="99" t="s">
        <v>1503</v>
      </c>
      <c r="D51" s="65" t="s">
        <v>3</v>
      </c>
      <c r="E51" s="228" t="s">
        <v>4</v>
      </c>
      <c r="F51" s="246">
        <v>287.77999999999997</v>
      </c>
      <c r="G51" s="88">
        <v>287.77999999999997</v>
      </c>
      <c r="H51" s="88"/>
      <c r="I51" s="305">
        <v>287.77999999999997</v>
      </c>
      <c r="J51" s="345"/>
      <c r="K51" s="345"/>
      <c r="L51" s="235">
        <v>44.734400000000001</v>
      </c>
      <c r="M51" s="93">
        <v>12873.66</v>
      </c>
      <c r="N51" s="311">
        <v>12873.66</v>
      </c>
      <c r="O51" s="311"/>
      <c r="P51" s="311">
        <v>0</v>
      </c>
      <c r="Q51" s="311">
        <v>12873.66</v>
      </c>
      <c r="R51" s="245">
        <v>0</v>
      </c>
      <c r="S51" s="313">
        <v>0</v>
      </c>
      <c r="T51" s="299">
        <v>1</v>
      </c>
      <c r="U51" s="277">
        <v>61.28</v>
      </c>
      <c r="V51" s="100"/>
      <c r="W51" s="100">
        <f t="shared" si="0"/>
        <v>43.410643742752001</v>
      </c>
      <c r="X51" s="101">
        <f t="shared" si="4"/>
        <v>0.70839823339999997</v>
      </c>
      <c r="Y51" s="102" t="b">
        <f t="shared" si="1"/>
        <v>0</v>
      </c>
      <c r="Z51" s="86">
        <v>61.28</v>
      </c>
      <c r="AA51" s="103">
        <f t="shared" si="5"/>
        <v>61.28</v>
      </c>
      <c r="AB51" s="76">
        <v>17634.240000000002</v>
      </c>
      <c r="AC51" s="104" t="b">
        <f t="shared" si="8"/>
        <v>0</v>
      </c>
      <c r="AE51" s="71" t="s">
        <v>48</v>
      </c>
      <c r="AG51" s="105">
        <f t="shared" si="6"/>
        <v>44.734400000000001</v>
      </c>
      <c r="AH51" s="104">
        <f t="shared" si="3"/>
        <v>12873.665631999998</v>
      </c>
    </row>
    <row r="52" spans="1:34" ht="45" x14ac:dyDescent="0.2">
      <c r="A52" s="67">
        <v>41365</v>
      </c>
      <c r="B52" s="66">
        <v>102476</v>
      </c>
      <c r="C52" s="99" t="s">
        <v>1504</v>
      </c>
      <c r="D52" s="65" t="s">
        <v>3</v>
      </c>
      <c r="E52" s="228" t="s">
        <v>9</v>
      </c>
      <c r="F52" s="246">
        <v>74.28</v>
      </c>
      <c r="G52" s="88">
        <v>74.28</v>
      </c>
      <c r="H52" s="88"/>
      <c r="I52" s="305">
        <v>74.28</v>
      </c>
      <c r="J52" s="345"/>
      <c r="K52" s="345"/>
      <c r="L52" s="235">
        <v>668.31500000000005</v>
      </c>
      <c r="M52" s="93">
        <v>49642.43</v>
      </c>
      <c r="N52" s="311">
        <v>49642.43</v>
      </c>
      <c r="O52" s="311"/>
      <c r="P52" s="311">
        <v>0</v>
      </c>
      <c r="Q52" s="311">
        <v>49642.43</v>
      </c>
      <c r="R52" s="245">
        <v>0</v>
      </c>
      <c r="S52" s="313">
        <v>0</v>
      </c>
      <c r="T52" s="299">
        <v>1</v>
      </c>
      <c r="U52" s="277">
        <v>915.5</v>
      </c>
      <c r="V52" s="100"/>
      <c r="W52" s="100">
        <f t="shared" si="0"/>
        <v>648.53858267769999</v>
      </c>
      <c r="X52" s="101">
        <f t="shared" si="4"/>
        <v>0.70839823339999997</v>
      </c>
      <c r="Y52" s="102" t="b">
        <f t="shared" si="1"/>
        <v>0</v>
      </c>
      <c r="Z52" s="86">
        <v>915.5</v>
      </c>
      <c r="AA52" s="103">
        <f t="shared" si="5"/>
        <v>915.5</v>
      </c>
      <c r="AB52" s="76">
        <v>68003</v>
      </c>
      <c r="AC52" s="104" t="b">
        <f t="shared" si="8"/>
        <v>0</v>
      </c>
      <c r="AE52" s="71" t="s">
        <v>113</v>
      </c>
      <c r="AG52" s="105">
        <f t="shared" si="6"/>
        <v>668.31500000000005</v>
      </c>
      <c r="AH52" s="104">
        <f t="shared" si="3"/>
        <v>49642.438200000004</v>
      </c>
    </row>
    <row r="53" spans="1:34" ht="30" x14ac:dyDescent="0.2">
      <c r="A53" s="67">
        <v>41730</v>
      </c>
      <c r="B53" s="66">
        <v>103673</v>
      </c>
      <c r="C53" s="99" t="s">
        <v>1505</v>
      </c>
      <c r="D53" s="65" t="s">
        <v>3</v>
      </c>
      <c r="E53" s="228" t="s">
        <v>9</v>
      </c>
      <c r="F53" s="246">
        <v>74.28</v>
      </c>
      <c r="G53" s="88">
        <v>74.28</v>
      </c>
      <c r="H53" s="88"/>
      <c r="I53" s="305">
        <v>74.28</v>
      </c>
      <c r="J53" s="345"/>
      <c r="K53" s="345"/>
      <c r="L53" s="235">
        <v>42.7196</v>
      </c>
      <c r="M53" s="93">
        <v>3173.21</v>
      </c>
      <c r="N53" s="311">
        <v>3173.21</v>
      </c>
      <c r="O53" s="311"/>
      <c r="P53" s="311">
        <v>0</v>
      </c>
      <c r="Q53" s="311">
        <v>3173.21</v>
      </c>
      <c r="R53" s="245">
        <v>0</v>
      </c>
      <c r="S53" s="313">
        <v>0</v>
      </c>
      <c r="T53" s="299">
        <v>1</v>
      </c>
      <c r="U53" s="277">
        <v>58.52</v>
      </c>
      <c r="V53" s="100"/>
      <c r="W53" s="100">
        <f t="shared" si="0"/>
        <v>41.455464618568001</v>
      </c>
      <c r="X53" s="101">
        <f t="shared" si="4"/>
        <v>0.70839823339999997</v>
      </c>
      <c r="Y53" s="102" t="b">
        <f t="shared" si="1"/>
        <v>0</v>
      </c>
      <c r="Z53" s="86">
        <v>58.52</v>
      </c>
      <c r="AA53" s="103">
        <f t="shared" si="5"/>
        <v>58.52</v>
      </c>
      <c r="AB53" s="76">
        <v>4346.7700000000004</v>
      </c>
      <c r="AC53" s="104" t="b">
        <f t="shared" si="8"/>
        <v>0</v>
      </c>
      <c r="AE53" s="71" t="s">
        <v>114</v>
      </c>
      <c r="AG53" s="105">
        <f t="shared" si="6"/>
        <v>42.7196</v>
      </c>
      <c r="AH53" s="104">
        <f t="shared" si="3"/>
        <v>3173.2118879999998</v>
      </c>
    </row>
    <row r="54" spans="1:34" ht="45" x14ac:dyDescent="0.2">
      <c r="A54" s="67">
        <v>42095</v>
      </c>
      <c r="B54" s="66">
        <v>96558</v>
      </c>
      <c r="C54" s="99" t="s">
        <v>1506</v>
      </c>
      <c r="D54" s="65" t="s">
        <v>3</v>
      </c>
      <c r="E54" s="228" t="s">
        <v>9</v>
      </c>
      <c r="F54" s="246">
        <v>0.24</v>
      </c>
      <c r="G54" s="88">
        <v>0.24</v>
      </c>
      <c r="H54" s="88"/>
      <c r="I54" s="305">
        <v>0.24</v>
      </c>
      <c r="J54" s="345"/>
      <c r="K54" s="345"/>
      <c r="L54" s="235">
        <v>708.96139999999991</v>
      </c>
      <c r="M54" s="93">
        <v>170.15</v>
      </c>
      <c r="N54" s="311">
        <v>170.15</v>
      </c>
      <c r="O54" s="311"/>
      <c r="P54" s="311">
        <v>0</v>
      </c>
      <c r="Q54" s="311">
        <v>170.15</v>
      </c>
      <c r="R54" s="245">
        <v>0</v>
      </c>
      <c r="S54" s="313">
        <v>0</v>
      </c>
      <c r="T54" s="299">
        <v>1</v>
      </c>
      <c r="U54" s="277">
        <v>971.18</v>
      </c>
      <c r="V54" s="100"/>
      <c r="W54" s="100">
        <f t="shared" si="0"/>
        <v>687.98219631341192</v>
      </c>
      <c r="X54" s="101">
        <f t="shared" si="4"/>
        <v>0.70839823339999997</v>
      </c>
      <c r="Y54" s="102" t="b">
        <f t="shared" si="1"/>
        <v>0</v>
      </c>
      <c r="Z54" s="86">
        <v>971.18</v>
      </c>
      <c r="AA54" s="103">
        <f t="shared" si="5"/>
        <v>971.18</v>
      </c>
      <c r="AB54" s="82">
        <v>233.08</v>
      </c>
      <c r="AC54" s="104" t="b">
        <f t="shared" si="8"/>
        <v>0</v>
      </c>
      <c r="AE54" s="71" t="s">
        <v>1260</v>
      </c>
      <c r="AG54" s="105">
        <f t="shared" si="6"/>
        <v>708.96139999999991</v>
      </c>
      <c r="AH54" s="104">
        <f t="shared" si="3"/>
        <v>170.15073599999997</v>
      </c>
    </row>
    <row r="55" spans="1:34" ht="12" customHeight="1" x14ac:dyDescent="0.2">
      <c r="A55" s="120" t="s">
        <v>570</v>
      </c>
      <c r="B55" s="121"/>
      <c r="C55" s="122" t="s">
        <v>49</v>
      </c>
      <c r="D55" s="123"/>
      <c r="E55" s="230"/>
      <c r="F55" s="249"/>
      <c r="G55" s="123"/>
      <c r="H55" s="123"/>
      <c r="I55" s="307"/>
      <c r="J55" s="347"/>
      <c r="K55" s="347"/>
      <c r="L55" s="237"/>
      <c r="M55" s="124">
        <v>170877.52000000002</v>
      </c>
      <c r="N55" s="124">
        <v>170877.52000000002</v>
      </c>
      <c r="O55" s="124"/>
      <c r="P55" s="124">
        <v>0</v>
      </c>
      <c r="Q55" s="124">
        <v>170877.52000000002</v>
      </c>
      <c r="R55" s="265">
        <v>0</v>
      </c>
      <c r="S55" s="291">
        <v>0</v>
      </c>
      <c r="T55" s="265">
        <v>1</v>
      </c>
      <c r="U55" s="279"/>
      <c r="V55" s="100"/>
      <c r="W55" s="100">
        <f t="shared" si="0"/>
        <v>0</v>
      </c>
      <c r="X55" s="101" t="e">
        <f t="shared" si="4"/>
        <v>#DIV/0!</v>
      </c>
      <c r="Y55" s="102" t="b">
        <f t="shared" si="1"/>
        <v>1</v>
      </c>
      <c r="Z55" s="123"/>
      <c r="AA55" s="103">
        <f t="shared" si="5"/>
        <v>0</v>
      </c>
      <c r="AB55" s="126">
        <v>234095.53</v>
      </c>
      <c r="AC55" s="104" t="b">
        <f t="shared" si="8"/>
        <v>0</v>
      </c>
      <c r="AE55" s="122" t="s">
        <v>49</v>
      </c>
      <c r="AG55" s="105">
        <f t="shared" si="6"/>
        <v>0</v>
      </c>
      <c r="AH55" s="104">
        <f t="shared" si="3"/>
        <v>0</v>
      </c>
    </row>
    <row r="56" spans="1:34" ht="45" x14ac:dyDescent="0.2">
      <c r="A56" s="65" t="s">
        <v>50</v>
      </c>
      <c r="B56" s="66">
        <v>96524</v>
      </c>
      <c r="C56" s="99" t="s">
        <v>1507</v>
      </c>
      <c r="D56" s="65" t="s">
        <v>3</v>
      </c>
      <c r="E56" s="228" t="s">
        <v>9</v>
      </c>
      <c r="F56" s="246">
        <v>229.93</v>
      </c>
      <c r="G56" s="246">
        <v>229.93</v>
      </c>
      <c r="H56" s="88"/>
      <c r="I56" s="305">
        <v>229.93</v>
      </c>
      <c r="J56" s="345"/>
      <c r="K56" s="345"/>
      <c r="L56" s="235">
        <v>151.6429</v>
      </c>
      <c r="M56" s="93">
        <v>34867.25</v>
      </c>
      <c r="N56" s="311">
        <v>34867.25</v>
      </c>
      <c r="O56" s="311"/>
      <c r="P56" s="311">
        <v>0</v>
      </c>
      <c r="Q56" s="311">
        <v>34867.25</v>
      </c>
      <c r="R56" s="245">
        <v>0</v>
      </c>
      <c r="S56" s="313">
        <v>0</v>
      </c>
      <c r="T56" s="299">
        <v>1</v>
      </c>
      <c r="U56" s="277">
        <v>207.73</v>
      </c>
      <c r="V56" s="100"/>
      <c r="W56" s="100">
        <f t="shared" si="0"/>
        <v>147.15556502418198</v>
      </c>
      <c r="X56" s="101">
        <f t="shared" si="4"/>
        <v>0.70839823339999997</v>
      </c>
      <c r="Y56" s="102" t="b">
        <f t="shared" si="1"/>
        <v>0</v>
      </c>
      <c r="Z56" s="86">
        <v>207.73</v>
      </c>
      <c r="AA56" s="103">
        <f t="shared" si="5"/>
        <v>207.73</v>
      </c>
      <c r="AB56" s="76">
        <v>47763.27</v>
      </c>
      <c r="AC56" s="104" t="b">
        <f t="shared" si="8"/>
        <v>0</v>
      </c>
      <c r="AE56" s="71" t="s">
        <v>1256</v>
      </c>
      <c r="AG56" s="105">
        <f t="shared" si="6"/>
        <v>151.6429</v>
      </c>
      <c r="AH56" s="104">
        <f t="shared" si="3"/>
        <v>34867.251996999999</v>
      </c>
    </row>
    <row r="57" spans="1:34" ht="30" x14ac:dyDescent="0.2">
      <c r="A57" s="65" t="s">
        <v>51</v>
      </c>
      <c r="B57" s="66">
        <v>104737</v>
      </c>
      <c r="C57" s="99" t="s">
        <v>1493</v>
      </c>
      <c r="D57" s="65" t="s">
        <v>3</v>
      </c>
      <c r="E57" s="228" t="s">
        <v>9</v>
      </c>
      <c r="F57" s="246">
        <v>186.2</v>
      </c>
      <c r="G57" s="246">
        <v>186.2</v>
      </c>
      <c r="H57" s="88"/>
      <c r="I57" s="305">
        <v>186.2</v>
      </c>
      <c r="J57" s="345"/>
      <c r="K57" s="345"/>
      <c r="L57" s="235">
        <v>21.863499999999998</v>
      </c>
      <c r="M57" s="93">
        <v>4070.98</v>
      </c>
      <c r="N57" s="311">
        <v>4070.98</v>
      </c>
      <c r="O57" s="311"/>
      <c r="P57" s="311">
        <v>0</v>
      </c>
      <c r="Q57" s="311">
        <v>4070.98</v>
      </c>
      <c r="R57" s="245">
        <v>0</v>
      </c>
      <c r="S57" s="313">
        <v>0</v>
      </c>
      <c r="T57" s="299">
        <v>1</v>
      </c>
      <c r="U57" s="277">
        <v>29.95</v>
      </c>
      <c r="V57" s="100"/>
      <c r="W57" s="100">
        <f t="shared" si="0"/>
        <v>21.216527090329997</v>
      </c>
      <c r="X57" s="101">
        <f t="shared" si="4"/>
        <v>0.70839823339999997</v>
      </c>
      <c r="Y57" s="102" t="b">
        <f t="shared" si="1"/>
        <v>0</v>
      </c>
      <c r="Z57" s="86">
        <v>29.95</v>
      </c>
      <c r="AA57" s="103">
        <f t="shared" si="5"/>
        <v>29.95</v>
      </c>
      <c r="AB57" s="76">
        <v>5577.06</v>
      </c>
      <c r="AC57" s="104" t="b">
        <f t="shared" si="8"/>
        <v>0</v>
      </c>
      <c r="AE57" s="71" t="s">
        <v>36</v>
      </c>
      <c r="AG57" s="105">
        <f t="shared" si="6"/>
        <v>21.863499999999998</v>
      </c>
      <c r="AH57" s="104">
        <f t="shared" si="3"/>
        <v>4070.9836999999993</v>
      </c>
    </row>
    <row r="58" spans="1:34" ht="60" x14ac:dyDescent="0.2">
      <c r="A58" s="65" t="s">
        <v>52</v>
      </c>
      <c r="B58" s="66">
        <v>100973</v>
      </c>
      <c r="C58" s="99" t="s">
        <v>1494</v>
      </c>
      <c r="D58" s="65" t="s">
        <v>3</v>
      </c>
      <c r="E58" s="228" t="s">
        <v>9</v>
      </c>
      <c r="F58" s="246">
        <v>485.11</v>
      </c>
      <c r="G58" s="246">
        <v>485.11</v>
      </c>
      <c r="H58" s="88"/>
      <c r="I58" s="305">
        <v>485.11</v>
      </c>
      <c r="J58" s="345"/>
      <c r="K58" s="345"/>
      <c r="L58" s="235">
        <v>8.5628999999999991</v>
      </c>
      <c r="M58" s="93">
        <v>4153.9399999999996</v>
      </c>
      <c r="N58" s="311">
        <v>4153.9399999999996</v>
      </c>
      <c r="O58" s="311"/>
      <c r="P58" s="311">
        <v>0</v>
      </c>
      <c r="Q58" s="311">
        <v>4153.9399999999996</v>
      </c>
      <c r="R58" s="245">
        <v>0</v>
      </c>
      <c r="S58" s="313">
        <v>0</v>
      </c>
      <c r="T58" s="299">
        <v>1</v>
      </c>
      <c r="U58" s="277">
        <v>11.73</v>
      </c>
      <c r="V58" s="100"/>
      <c r="W58" s="100">
        <f t="shared" si="0"/>
        <v>8.3095112777820006</v>
      </c>
      <c r="X58" s="101">
        <f t="shared" si="4"/>
        <v>0.70839823340000008</v>
      </c>
      <c r="Y58" s="102" t="b">
        <f t="shared" si="1"/>
        <v>0</v>
      </c>
      <c r="Z58" s="86">
        <v>11.73</v>
      </c>
      <c r="AA58" s="103">
        <f t="shared" si="5"/>
        <v>11.73</v>
      </c>
      <c r="AB58" s="76">
        <v>5690.92</v>
      </c>
      <c r="AC58" s="104" t="b">
        <f t="shared" si="8"/>
        <v>0</v>
      </c>
      <c r="AE58" s="71" t="s">
        <v>37</v>
      </c>
      <c r="AG58" s="105">
        <f t="shared" si="6"/>
        <v>8.5628999999999991</v>
      </c>
      <c r="AH58" s="104">
        <f t="shared" si="3"/>
        <v>4153.9484189999994</v>
      </c>
    </row>
    <row r="59" spans="1:34" ht="45" x14ac:dyDescent="0.2">
      <c r="A59" s="65" t="s">
        <v>53</v>
      </c>
      <c r="B59" s="66">
        <v>97914</v>
      </c>
      <c r="C59" s="99" t="s">
        <v>1495</v>
      </c>
      <c r="D59" s="65" t="s">
        <v>3</v>
      </c>
      <c r="E59" s="228" t="s">
        <v>39</v>
      </c>
      <c r="F59" s="244">
        <v>2254.1799999999998</v>
      </c>
      <c r="G59" s="244">
        <v>2254.1799999999998</v>
      </c>
      <c r="H59" s="88"/>
      <c r="I59" s="305">
        <v>2254.1799999999998</v>
      </c>
      <c r="J59" s="345"/>
      <c r="K59" s="345"/>
      <c r="L59" s="235">
        <v>2.7667000000000002</v>
      </c>
      <c r="M59" s="93">
        <v>6236.63</v>
      </c>
      <c r="N59" s="311">
        <v>6236.63</v>
      </c>
      <c r="O59" s="311"/>
      <c r="P59" s="311">
        <v>0</v>
      </c>
      <c r="Q59" s="311">
        <v>6236.63</v>
      </c>
      <c r="R59" s="245">
        <v>0</v>
      </c>
      <c r="S59" s="313">
        <v>0</v>
      </c>
      <c r="T59" s="299">
        <v>1</v>
      </c>
      <c r="U59" s="277">
        <v>3.79</v>
      </c>
      <c r="V59" s="100"/>
      <c r="W59" s="100">
        <f t="shared" si="0"/>
        <v>2.6848293045860001</v>
      </c>
      <c r="X59" s="101">
        <f t="shared" si="4"/>
        <v>0.70839823340000008</v>
      </c>
      <c r="Y59" s="102" t="b">
        <f t="shared" si="1"/>
        <v>0</v>
      </c>
      <c r="Z59" s="86">
        <v>3.79</v>
      </c>
      <c r="AA59" s="103">
        <f t="shared" si="5"/>
        <v>3.79</v>
      </c>
      <c r="AB59" s="76">
        <v>8552.18</v>
      </c>
      <c r="AC59" s="104" t="b">
        <f t="shared" si="8"/>
        <v>0</v>
      </c>
      <c r="AE59" s="71" t="s">
        <v>38</v>
      </c>
      <c r="AG59" s="105">
        <f t="shared" si="6"/>
        <v>2.7667000000000002</v>
      </c>
      <c r="AH59" s="104">
        <f t="shared" si="3"/>
        <v>6236.6398060000001</v>
      </c>
    </row>
    <row r="60" spans="1:34" ht="7.9" customHeight="1" x14ac:dyDescent="0.2">
      <c r="A60" s="65" t="s">
        <v>54</v>
      </c>
      <c r="B60" s="66">
        <v>102473</v>
      </c>
      <c r="C60" s="99" t="s">
        <v>1496</v>
      </c>
      <c r="D60" s="65" t="s">
        <v>3</v>
      </c>
      <c r="E60" s="228" t="s">
        <v>9</v>
      </c>
      <c r="F60" s="246">
        <v>4.54</v>
      </c>
      <c r="G60" s="246">
        <v>4.54</v>
      </c>
      <c r="H60" s="88"/>
      <c r="I60" s="305">
        <v>4.54</v>
      </c>
      <c r="J60" s="345"/>
      <c r="K60" s="345"/>
      <c r="L60" s="235">
        <v>570.93299999999999</v>
      </c>
      <c r="M60" s="93">
        <v>2592.0300000000002</v>
      </c>
      <c r="N60" s="311">
        <v>2592.0300000000002</v>
      </c>
      <c r="O60" s="311"/>
      <c r="P60" s="311">
        <v>0</v>
      </c>
      <c r="Q60" s="311">
        <v>2592.0300000000002</v>
      </c>
      <c r="R60" s="245">
        <v>0</v>
      </c>
      <c r="S60" s="313">
        <v>0</v>
      </c>
      <c r="T60" s="299">
        <v>1</v>
      </c>
      <c r="U60" s="277">
        <v>782.1</v>
      </c>
      <c r="V60" s="100"/>
      <c r="W60" s="100">
        <f t="shared" si="0"/>
        <v>554.03825834214001</v>
      </c>
      <c r="X60" s="101">
        <f t="shared" si="4"/>
        <v>0.70839823339999997</v>
      </c>
      <c r="Y60" s="102" t="b">
        <f t="shared" si="1"/>
        <v>0</v>
      </c>
      <c r="Z60" s="86">
        <v>782.1</v>
      </c>
      <c r="AA60" s="103">
        <f t="shared" si="5"/>
        <v>782.1</v>
      </c>
      <c r="AB60" s="76">
        <v>3550.72</v>
      </c>
      <c r="AC60" s="104" t="b">
        <f t="shared" si="8"/>
        <v>0</v>
      </c>
      <c r="AE60" s="71" t="s">
        <v>40</v>
      </c>
      <c r="AG60" s="105">
        <f t="shared" si="6"/>
        <v>570.93299999999999</v>
      </c>
      <c r="AH60" s="104">
        <f t="shared" si="3"/>
        <v>2592.0358200000001</v>
      </c>
    </row>
    <row r="61" spans="1:34" ht="45" x14ac:dyDescent="0.2">
      <c r="A61" s="65" t="s">
        <v>55</v>
      </c>
      <c r="B61" s="66">
        <v>104916</v>
      </c>
      <c r="C61" s="99" t="s">
        <v>1508</v>
      </c>
      <c r="D61" s="65" t="s">
        <v>3</v>
      </c>
      <c r="E61" s="228" t="s">
        <v>43</v>
      </c>
      <c r="F61" s="246">
        <v>565.5</v>
      </c>
      <c r="G61" s="246">
        <v>565.5</v>
      </c>
      <c r="H61" s="88"/>
      <c r="I61" s="305">
        <v>565.5</v>
      </c>
      <c r="J61" s="345"/>
      <c r="K61" s="345"/>
      <c r="L61" s="235">
        <v>16.169499999999999</v>
      </c>
      <c r="M61" s="93">
        <v>9143.85</v>
      </c>
      <c r="N61" s="311">
        <v>9143.85</v>
      </c>
      <c r="O61" s="311"/>
      <c r="P61" s="311">
        <v>0</v>
      </c>
      <c r="Q61" s="311">
        <v>9143.85</v>
      </c>
      <c r="R61" s="245">
        <v>0</v>
      </c>
      <c r="S61" s="313">
        <v>0</v>
      </c>
      <c r="T61" s="299">
        <v>1</v>
      </c>
      <c r="U61" s="277">
        <v>22.15</v>
      </c>
      <c r="V61" s="100"/>
      <c r="W61" s="100">
        <f t="shared" si="0"/>
        <v>15.691020869809998</v>
      </c>
      <c r="X61" s="101">
        <f t="shared" si="4"/>
        <v>0.70839823339999997</v>
      </c>
      <c r="Y61" s="102" t="b">
        <f t="shared" si="1"/>
        <v>0</v>
      </c>
      <c r="Z61" s="86">
        <v>22.15</v>
      </c>
      <c r="AA61" s="103">
        <f t="shared" si="5"/>
        <v>22.15</v>
      </c>
      <c r="AB61" s="76">
        <v>12526.96</v>
      </c>
      <c r="AC61" s="104" t="b">
        <f t="shared" si="8"/>
        <v>0</v>
      </c>
      <c r="AE61" s="71" t="s">
        <v>1257</v>
      </c>
      <c r="AG61" s="105">
        <f t="shared" si="6"/>
        <v>16.169499999999999</v>
      </c>
      <c r="AH61" s="104">
        <f t="shared" si="3"/>
        <v>9143.8522499999999</v>
      </c>
    </row>
    <row r="62" spans="1:34" ht="45" x14ac:dyDescent="0.2">
      <c r="A62" s="65" t="s">
        <v>56</v>
      </c>
      <c r="B62" s="66">
        <v>104917</v>
      </c>
      <c r="C62" s="99" t="s">
        <v>1509</v>
      </c>
      <c r="D62" s="65" t="s">
        <v>3</v>
      </c>
      <c r="E62" s="228" t="s">
        <v>43</v>
      </c>
      <c r="F62" s="246">
        <v>194.3</v>
      </c>
      <c r="G62" s="246">
        <v>194.3</v>
      </c>
      <c r="H62" s="88"/>
      <c r="I62" s="305">
        <v>194.3</v>
      </c>
      <c r="J62" s="345"/>
      <c r="K62" s="345"/>
      <c r="L62" s="235">
        <v>14.760599999999998</v>
      </c>
      <c r="M62" s="93">
        <v>2867.98</v>
      </c>
      <c r="N62" s="311">
        <v>2867.98</v>
      </c>
      <c r="O62" s="311"/>
      <c r="P62" s="311">
        <v>0</v>
      </c>
      <c r="Q62" s="311">
        <v>2867.98</v>
      </c>
      <c r="R62" s="245">
        <v>0</v>
      </c>
      <c r="S62" s="313">
        <v>0</v>
      </c>
      <c r="T62" s="299">
        <v>1</v>
      </c>
      <c r="U62" s="277">
        <v>20.22</v>
      </c>
      <c r="V62" s="100"/>
      <c r="W62" s="100">
        <f t="shared" si="0"/>
        <v>14.323812279347999</v>
      </c>
      <c r="X62" s="101">
        <f t="shared" si="4"/>
        <v>0.70839823339999997</v>
      </c>
      <c r="Y62" s="102" t="b">
        <f t="shared" si="1"/>
        <v>0</v>
      </c>
      <c r="Z62" s="86">
        <v>20.22</v>
      </c>
      <c r="AA62" s="103">
        <f t="shared" si="5"/>
        <v>20.22</v>
      </c>
      <c r="AB62" s="76">
        <v>3928.28</v>
      </c>
      <c r="AC62" s="104" t="b">
        <f t="shared" si="8"/>
        <v>0</v>
      </c>
      <c r="AE62" s="71" t="s">
        <v>1335</v>
      </c>
      <c r="AG62" s="105">
        <f t="shared" si="6"/>
        <v>14.760599999999998</v>
      </c>
      <c r="AH62" s="104">
        <f t="shared" si="3"/>
        <v>2867.9845799999998</v>
      </c>
    </row>
    <row r="63" spans="1:34" ht="45" x14ac:dyDescent="0.2">
      <c r="A63" s="65" t="s">
        <v>57</v>
      </c>
      <c r="B63" s="66">
        <v>104918</v>
      </c>
      <c r="C63" s="99" t="s">
        <v>1510</v>
      </c>
      <c r="D63" s="65" t="s">
        <v>3</v>
      </c>
      <c r="E63" s="228" t="s">
        <v>43</v>
      </c>
      <c r="F63" s="246">
        <v>50.4</v>
      </c>
      <c r="G63" s="246">
        <v>50.4</v>
      </c>
      <c r="H63" s="88"/>
      <c r="I63" s="305">
        <v>50.4</v>
      </c>
      <c r="J63" s="345"/>
      <c r="K63" s="345"/>
      <c r="L63" s="235">
        <v>13.490400000000001</v>
      </c>
      <c r="M63" s="93">
        <v>679.91</v>
      </c>
      <c r="N63" s="311">
        <v>679.91</v>
      </c>
      <c r="O63" s="311"/>
      <c r="P63" s="311">
        <v>0</v>
      </c>
      <c r="Q63" s="311">
        <v>679.91</v>
      </c>
      <c r="R63" s="245">
        <v>0</v>
      </c>
      <c r="S63" s="313">
        <v>0</v>
      </c>
      <c r="T63" s="299">
        <v>1</v>
      </c>
      <c r="U63" s="277">
        <v>18.48</v>
      </c>
      <c r="V63" s="100"/>
      <c r="W63" s="100">
        <f t="shared" si="0"/>
        <v>13.091199353232</v>
      </c>
      <c r="X63" s="101">
        <f t="shared" si="4"/>
        <v>0.70839823339999997</v>
      </c>
      <c r="Y63" s="102" t="b">
        <f t="shared" si="1"/>
        <v>0</v>
      </c>
      <c r="Z63" s="86">
        <v>18.48</v>
      </c>
      <c r="AA63" s="103">
        <f t="shared" si="5"/>
        <v>18.48</v>
      </c>
      <c r="AB63" s="82">
        <v>931.54</v>
      </c>
      <c r="AC63" s="104" t="b">
        <f t="shared" si="8"/>
        <v>0</v>
      </c>
      <c r="AE63" s="71" t="s">
        <v>1258</v>
      </c>
      <c r="AG63" s="105">
        <f t="shared" si="6"/>
        <v>13.490400000000001</v>
      </c>
      <c r="AH63" s="104">
        <f t="shared" si="3"/>
        <v>679.91615999999999</v>
      </c>
    </row>
    <row r="64" spans="1:34" ht="45" x14ac:dyDescent="0.2">
      <c r="A64" s="65" t="s">
        <v>58</v>
      </c>
      <c r="B64" s="66">
        <v>104919</v>
      </c>
      <c r="C64" s="99" t="s">
        <v>1511</v>
      </c>
      <c r="D64" s="65" t="s">
        <v>3</v>
      </c>
      <c r="E64" s="228" t="s">
        <v>43</v>
      </c>
      <c r="F64" s="244">
        <v>1414.1</v>
      </c>
      <c r="G64" s="244">
        <v>1414.1</v>
      </c>
      <c r="H64" s="88"/>
      <c r="I64" s="305">
        <v>1414.1</v>
      </c>
      <c r="J64" s="345"/>
      <c r="K64" s="345"/>
      <c r="L64" s="235">
        <v>11.950100000000001</v>
      </c>
      <c r="M64" s="93">
        <v>16898.63</v>
      </c>
      <c r="N64" s="311">
        <v>16898.63</v>
      </c>
      <c r="O64" s="311"/>
      <c r="P64" s="311">
        <v>0</v>
      </c>
      <c r="Q64" s="311">
        <v>16898.63</v>
      </c>
      <c r="R64" s="245">
        <v>0</v>
      </c>
      <c r="S64" s="313">
        <v>0</v>
      </c>
      <c r="T64" s="299">
        <v>1</v>
      </c>
      <c r="U64" s="277">
        <v>16.37</v>
      </c>
      <c r="V64" s="100"/>
      <c r="W64" s="100">
        <f t="shared" si="0"/>
        <v>11.596479080758</v>
      </c>
      <c r="X64" s="101">
        <f t="shared" si="4"/>
        <v>0.70839823339999997</v>
      </c>
      <c r="Y64" s="102" t="b">
        <f t="shared" si="1"/>
        <v>0</v>
      </c>
      <c r="Z64" s="86">
        <v>16.37</v>
      </c>
      <c r="AA64" s="103">
        <f t="shared" si="5"/>
        <v>16.37</v>
      </c>
      <c r="AB64" s="76">
        <v>23154.13</v>
      </c>
      <c r="AC64" s="104" t="b">
        <f t="shared" si="8"/>
        <v>0</v>
      </c>
      <c r="AE64" s="71" t="s">
        <v>1336</v>
      </c>
      <c r="AG64" s="105">
        <f t="shared" si="6"/>
        <v>11.950100000000001</v>
      </c>
      <c r="AH64" s="104">
        <f t="shared" si="3"/>
        <v>16898.636409999999</v>
      </c>
    </row>
    <row r="65" spans="1:34" ht="45" x14ac:dyDescent="0.2">
      <c r="A65" s="127">
        <v>40270</v>
      </c>
      <c r="B65" s="66">
        <v>104920</v>
      </c>
      <c r="C65" s="99" t="s">
        <v>1512</v>
      </c>
      <c r="D65" s="65" t="s">
        <v>3</v>
      </c>
      <c r="E65" s="228" t="s">
        <v>43</v>
      </c>
      <c r="F65" s="246">
        <v>1.5</v>
      </c>
      <c r="G65" s="246">
        <v>1.5</v>
      </c>
      <c r="H65" s="88"/>
      <c r="I65" s="305">
        <v>1.5</v>
      </c>
      <c r="J65" s="345"/>
      <c r="K65" s="345"/>
      <c r="L65" s="235">
        <v>10.0959</v>
      </c>
      <c r="M65" s="93">
        <v>15.14</v>
      </c>
      <c r="N65" s="311">
        <v>15.14</v>
      </c>
      <c r="O65" s="311"/>
      <c r="P65" s="311">
        <v>0</v>
      </c>
      <c r="Q65" s="311">
        <v>15.14</v>
      </c>
      <c r="R65" s="245">
        <v>0</v>
      </c>
      <c r="S65" s="313">
        <v>0</v>
      </c>
      <c r="T65" s="299">
        <v>1</v>
      </c>
      <c r="U65" s="277">
        <v>13.83</v>
      </c>
      <c r="V65" s="100"/>
      <c r="W65" s="100">
        <f t="shared" si="0"/>
        <v>9.7971475679219999</v>
      </c>
      <c r="X65" s="101">
        <f t="shared" si="4"/>
        <v>0.70839823339999997</v>
      </c>
      <c r="Y65" s="102" t="b">
        <f t="shared" si="1"/>
        <v>0</v>
      </c>
      <c r="Z65" s="86">
        <v>13.83</v>
      </c>
      <c r="AA65" s="103">
        <f t="shared" si="5"/>
        <v>13.83</v>
      </c>
      <c r="AB65" s="82">
        <v>20.74</v>
      </c>
      <c r="AC65" s="104" t="b">
        <f t="shared" si="8"/>
        <v>0</v>
      </c>
      <c r="AE65" s="71" t="s">
        <v>46</v>
      </c>
      <c r="AG65" s="105">
        <f t="shared" si="6"/>
        <v>10.0959</v>
      </c>
      <c r="AH65" s="104">
        <f t="shared" si="3"/>
        <v>15.14385</v>
      </c>
    </row>
    <row r="66" spans="1:34" ht="45" x14ac:dyDescent="0.2">
      <c r="A66" s="127">
        <v>40635</v>
      </c>
      <c r="B66" s="66">
        <v>104921</v>
      </c>
      <c r="C66" s="99" t="s">
        <v>1502</v>
      </c>
      <c r="D66" s="65" t="s">
        <v>3</v>
      </c>
      <c r="E66" s="228" t="s">
        <v>43</v>
      </c>
      <c r="F66" s="246">
        <v>17.8</v>
      </c>
      <c r="G66" s="246">
        <v>17.8</v>
      </c>
      <c r="H66" s="88"/>
      <c r="I66" s="305">
        <v>17.8</v>
      </c>
      <c r="J66" s="345"/>
      <c r="K66" s="345"/>
      <c r="L66" s="235">
        <v>9.4389000000000003</v>
      </c>
      <c r="M66" s="93">
        <v>168.01</v>
      </c>
      <c r="N66" s="311">
        <v>168.01</v>
      </c>
      <c r="O66" s="311"/>
      <c r="P66" s="311">
        <v>0</v>
      </c>
      <c r="Q66" s="311">
        <v>168.01</v>
      </c>
      <c r="R66" s="245">
        <v>0</v>
      </c>
      <c r="S66" s="313">
        <v>0</v>
      </c>
      <c r="T66" s="299">
        <v>1</v>
      </c>
      <c r="U66" s="277">
        <v>12.93</v>
      </c>
      <c r="V66" s="100"/>
      <c r="W66" s="100">
        <f t="shared" si="0"/>
        <v>9.1595891578619995</v>
      </c>
      <c r="X66" s="101">
        <f t="shared" si="4"/>
        <v>0.70839823339999997</v>
      </c>
      <c r="Y66" s="102" t="b">
        <f t="shared" si="1"/>
        <v>0</v>
      </c>
      <c r="Z66" s="86">
        <v>12.93</v>
      </c>
      <c r="AA66" s="103">
        <f t="shared" si="5"/>
        <v>12.93</v>
      </c>
      <c r="AB66" s="82">
        <v>230.14</v>
      </c>
      <c r="AC66" s="104" t="b">
        <f t="shared" si="8"/>
        <v>0</v>
      </c>
      <c r="AE66" s="71" t="s">
        <v>47</v>
      </c>
      <c r="AG66" s="105">
        <f t="shared" si="6"/>
        <v>9.4389000000000003</v>
      </c>
      <c r="AH66" s="104">
        <f t="shared" si="3"/>
        <v>168.01242000000002</v>
      </c>
    </row>
    <row r="67" spans="1:34" ht="45" x14ac:dyDescent="0.2">
      <c r="A67" s="127">
        <v>41001</v>
      </c>
      <c r="B67" s="66">
        <v>96542</v>
      </c>
      <c r="C67" s="99" t="s">
        <v>1513</v>
      </c>
      <c r="D67" s="65" t="s">
        <v>3</v>
      </c>
      <c r="E67" s="228" t="s">
        <v>4</v>
      </c>
      <c r="F67" s="246">
        <v>449.87</v>
      </c>
      <c r="G67" s="246">
        <v>449.87</v>
      </c>
      <c r="H67" s="88"/>
      <c r="I67" s="305">
        <v>449.87</v>
      </c>
      <c r="J67" s="345"/>
      <c r="K67" s="345"/>
      <c r="L67" s="235">
        <v>93.396199999999993</v>
      </c>
      <c r="M67" s="93">
        <v>42016.14</v>
      </c>
      <c r="N67" s="311">
        <v>42016.14</v>
      </c>
      <c r="O67" s="311"/>
      <c r="P67" s="311">
        <v>0</v>
      </c>
      <c r="Q67" s="311">
        <v>42016.14</v>
      </c>
      <c r="R67" s="245">
        <v>0</v>
      </c>
      <c r="S67" s="313">
        <v>0</v>
      </c>
      <c r="T67" s="299">
        <v>1</v>
      </c>
      <c r="U67" s="277">
        <v>127.94</v>
      </c>
      <c r="V67" s="100"/>
      <c r="W67" s="100">
        <f t="shared" si="0"/>
        <v>90.632469981195996</v>
      </c>
      <c r="X67" s="101">
        <f t="shared" si="4"/>
        <v>0.70839823339999997</v>
      </c>
      <c r="Y67" s="102" t="b">
        <f t="shared" si="1"/>
        <v>0</v>
      </c>
      <c r="Z67" s="86">
        <v>127.94</v>
      </c>
      <c r="AA67" s="103">
        <f t="shared" si="5"/>
        <v>127.94</v>
      </c>
      <c r="AB67" s="76">
        <v>57558.6</v>
      </c>
      <c r="AC67" s="104" t="b">
        <f t="shared" si="8"/>
        <v>0</v>
      </c>
      <c r="AE67" s="71" t="s">
        <v>1338</v>
      </c>
      <c r="AG67" s="105">
        <f t="shared" si="6"/>
        <v>93.396199999999993</v>
      </c>
      <c r="AH67" s="104">
        <f t="shared" si="3"/>
        <v>42016.148494000001</v>
      </c>
    </row>
    <row r="68" spans="1:34" ht="45" x14ac:dyDescent="0.2">
      <c r="A68" s="127">
        <v>41366</v>
      </c>
      <c r="B68" s="66">
        <v>96557</v>
      </c>
      <c r="C68" s="99" t="s">
        <v>1514</v>
      </c>
      <c r="D68" s="65" t="s">
        <v>3</v>
      </c>
      <c r="E68" s="228" t="s">
        <v>9</v>
      </c>
      <c r="F68" s="246">
        <v>39.94</v>
      </c>
      <c r="G68" s="246">
        <v>39.94</v>
      </c>
      <c r="H68" s="88"/>
      <c r="I68" s="305">
        <v>39.94</v>
      </c>
      <c r="J68" s="345"/>
      <c r="K68" s="345"/>
      <c r="L68" s="235">
        <v>677.07500000000005</v>
      </c>
      <c r="M68" s="93">
        <v>27042.37</v>
      </c>
      <c r="N68" s="311">
        <v>27042.37</v>
      </c>
      <c r="O68" s="311"/>
      <c r="P68" s="311">
        <v>0</v>
      </c>
      <c r="Q68" s="311">
        <v>27042.37</v>
      </c>
      <c r="R68" s="245">
        <v>0</v>
      </c>
      <c r="S68" s="313">
        <v>0</v>
      </c>
      <c r="T68" s="299">
        <v>1</v>
      </c>
      <c r="U68" s="277">
        <v>927.5</v>
      </c>
      <c r="V68" s="100"/>
      <c r="W68" s="100">
        <f t="shared" si="0"/>
        <v>657.03936147849993</v>
      </c>
      <c r="X68" s="101">
        <f t="shared" si="4"/>
        <v>0.70839823339999997</v>
      </c>
      <c r="Y68" s="102" t="b">
        <f t="shared" si="1"/>
        <v>0</v>
      </c>
      <c r="Z68" s="86">
        <v>927.5</v>
      </c>
      <c r="AA68" s="103">
        <f t="shared" si="5"/>
        <v>927.5</v>
      </c>
      <c r="AB68" s="76">
        <v>37044.39</v>
      </c>
      <c r="AC68" s="104" t="b">
        <f t="shared" si="8"/>
        <v>0</v>
      </c>
      <c r="AE68" s="71" t="s">
        <v>1337</v>
      </c>
      <c r="AG68" s="105">
        <f t="shared" si="6"/>
        <v>677.07500000000005</v>
      </c>
      <c r="AH68" s="104">
        <f t="shared" si="3"/>
        <v>27042.375500000002</v>
      </c>
    </row>
    <row r="69" spans="1:34" ht="30" x14ac:dyDescent="0.2">
      <c r="A69" s="127">
        <v>41731</v>
      </c>
      <c r="B69" s="66">
        <v>98557</v>
      </c>
      <c r="C69" s="99" t="s">
        <v>1503</v>
      </c>
      <c r="D69" s="65" t="s">
        <v>3</v>
      </c>
      <c r="E69" s="228" t="s">
        <v>4</v>
      </c>
      <c r="F69" s="246">
        <v>449.87</v>
      </c>
      <c r="G69" s="246">
        <v>449.87</v>
      </c>
      <c r="H69" s="88"/>
      <c r="I69" s="305">
        <v>449.87</v>
      </c>
      <c r="J69" s="345"/>
      <c r="K69" s="345"/>
      <c r="L69" s="235">
        <v>44.734400000000001</v>
      </c>
      <c r="M69" s="93">
        <v>20124.66</v>
      </c>
      <c r="N69" s="311">
        <v>20124.66</v>
      </c>
      <c r="O69" s="311"/>
      <c r="P69" s="311">
        <v>0</v>
      </c>
      <c r="Q69" s="311">
        <v>20124.66</v>
      </c>
      <c r="R69" s="245">
        <v>0</v>
      </c>
      <c r="S69" s="313">
        <v>0</v>
      </c>
      <c r="T69" s="299">
        <v>1</v>
      </c>
      <c r="U69" s="277">
        <v>61.28</v>
      </c>
      <c r="V69" s="100"/>
      <c r="W69" s="100">
        <f t="shared" si="0"/>
        <v>43.410643742752001</v>
      </c>
      <c r="X69" s="101">
        <f t="shared" si="4"/>
        <v>0.70839823339999997</v>
      </c>
      <c r="Y69" s="102" t="b">
        <f t="shared" si="1"/>
        <v>0</v>
      </c>
      <c r="Z69" s="86">
        <v>61.28</v>
      </c>
      <c r="AA69" s="103">
        <f t="shared" si="5"/>
        <v>61.28</v>
      </c>
      <c r="AB69" s="76">
        <v>27566.59</v>
      </c>
      <c r="AC69" s="104" t="b">
        <f t="shared" si="8"/>
        <v>0</v>
      </c>
      <c r="AE69" s="71" t="s">
        <v>48</v>
      </c>
      <c r="AG69" s="105">
        <f t="shared" si="6"/>
        <v>44.734400000000001</v>
      </c>
      <c r="AH69" s="104">
        <f t="shared" si="3"/>
        <v>20124.664528000001</v>
      </c>
    </row>
    <row r="70" spans="1:34" ht="13.9" customHeight="1" x14ac:dyDescent="0.2">
      <c r="A70" s="120" t="s">
        <v>571</v>
      </c>
      <c r="B70" s="121"/>
      <c r="C70" s="122" t="s">
        <v>59</v>
      </c>
      <c r="D70" s="123"/>
      <c r="E70" s="230"/>
      <c r="F70" s="249"/>
      <c r="G70" s="123"/>
      <c r="H70" s="123"/>
      <c r="I70" s="307"/>
      <c r="J70" s="347"/>
      <c r="K70" s="347"/>
      <c r="L70" s="237"/>
      <c r="M70" s="124">
        <v>252315.51999999999</v>
      </c>
      <c r="N70" s="124">
        <v>252315.51999999999</v>
      </c>
      <c r="O70" s="124"/>
      <c r="P70" s="124">
        <v>0</v>
      </c>
      <c r="Q70" s="124">
        <v>252315.51999999999</v>
      </c>
      <c r="R70" s="265">
        <v>0</v>
      </c>
      <c r="S70" s="291">
        <v>0</v>
      </c>
      <c r="T70" s="265">
        <v>1</v>
      </c>
      <c r="U70" s="279"/>
      <c r="V70" s="100"/>
      <c r="W70" s="100">
        <f t="shared" si="0"/>
        <v>0</v>
      </c>
      <c r="X70" s="101" t="e">
        <f t="shared" si="4"/>
        <v>#DIV/0!</v>
      </c>
      <c r="Y70" s="102" t="b">
        <f t="shared" si="1"/>
        <v>1</v>
      </c>
      <c r="Z70" s="123"/>
      <c r="AA70" s="103">
        <f t="shared" si="5"/>
        <v>0</v>
      </c>
      <c r="AB70" s="126">
        <v>345614.61</v>
      </c>
      <c r="AC70" s="104" t="b">
        <f t="shared" si="8"/>
        <v>0</v>
      </c>
      <c r="AE70" s="122" t="s">
        <v>59</v>
      </c>
      <c r="AG70" s="105">
        <f t="shared" si="6"/>
        <v>0</v>
      </c>
      <c r="AH70" s="104">
        <f t="shared" si="3"/>
        <v>0</v>
      </c>
    </row>
    <row r="71" spans="1:34" ht="60" x14ac:dyDescent="0.2">
      <c r="A71" s="65" t="s">
        <v>572</v>
      </c>
      <c r="B71" s="65" t="s">
        <v>60</v>
      </c>
      <c r="C71" s="99" t="s">
        <v>1515</v>
      </c>
      <c r="D71" s="65" t="s">
        <v>3</v>
      </c>
      <c r="E71" s="228" t="s">
        <v>4</v>
      </c>
      <c r="F71" s="248">
        <v>72.12</v>
      </c>
      <c r="G71" s="86">
        <v>72.12</v>
      </c>
      <c r="H71" s="86"/>
      <c r="I71" s="305">
        <v>72.12</v>
      </c>
      <c r="J71" s="345"/>
      <c r="K71" s="345"/>
      <c r="L71" s="235">
        <v>97.717800000000011</v>
      </c>
      <c r="M71" s="93">
        <v>7047.4</v>
      </c>
      <c r="N71" s="311">
        <v>7047.4</v>
      </c>
      <c r="O71" s="311"/>
      <c r="P71" s="311">
        <v>0</v>
      </c>
      <c r="Q71" s="311">
        <v>7047.4</v>
      </c>
      <c r="R71" s="245">
        <v>0</v>
      </c>
      <c r="S71" s="313">
        <v>0</v>
      </c>
      <c r="T71" s="299">
        <v>1</v>
      </c>
      <c r="U71" s="277">
        <v>133.86000000000001</v>
      </c>
      <c r="V71" s="100"/>
      <c r="W71" s="100">
        <f t="shared" si="0"/>
        <v>94.826187522924002</v>
      </c>
      <c r="X71" s="101">
        <f t="shared" si="4"/>
        <v>0.70839823339999997</v>
      </c>
      <c r="Y71" s="102" t="b">
        <f t="shared" si="1"/>
        <v>0</v>
      </c>
      <c r="Z71" s="86">
        <v>133.86000000000001</v>
      </c>
      <c r="AA71" s="103">
        <f t="shared" si="5"/>
        <v>133.86000000000001</v>
      </c>
      <c r="AB71" s="76">
        <v>9654.02</v>
      </c>
      <c r="AC71" s="104" t="b">
        <f t="shared" si="8"/>
        <v>0</v>
      </c>
      <c r="AE71" s="71" t="s">
        <v>61</v>
      </c>
      <c r="AG71" s="105">
        <f t="shared" si="6"/>
        <v>97.717800000000011</v>
      </c>
      <c r="AH71" s="104">
        <f t="shared" si="3"/>
        <v>7047.407736000001</v>
      </c>
    </row>
    <row r="72" spans="1:34" ht="29.45" customHeight="1" x14ac:dyDescent="0.2">
      <c r="A72" s="65" t="s">
        <v>573</v>
      </c>
      <c r="B72" s="65" t="s">
        <v>62</v>
      </c>
      <c r="C72" s="99" t="s">
        <v>1516</v>
      </c>
      <c r="D72" s="65" t="s">
        <v>3</v>
      </c>
      <c r="E72" s="228" t="s">
        <v>9</v>
      </c>
      <c r="F72" s="248">
        <v>7.84</v>
      </c>
      <c r="G72" s="86">
        <v>7.84</v>
      </c>
      <c r="H72" s="86"/>
      <c r="I72" s="305">
        <v>7.84</v>
      </c>
      <c r="J72" s="345"/>
      <c r="K72" s="345"/>
      <c r="L72" s="235">
        <v>632.47199999999998</v>
      </c>
      <c r="M72" s="93">
        <v>4958.58</v>
      </c>
      <c r="N72" s="311">
        <v>4958.58</v>
      </c>
      <c r="O72" s="311"/>
      <c r="P72" s="311">
        <v>0</v>
      </c>
      <c r="Q72" s="311">
        <v>4958.58</v>
      </c>
      <c r="R72" s="245">
        <v>0</v>
      </c>
      <c r="S72" s="313">
        <v>0</v>
      </c>
      <c r="T72" s="299">
        <v>1</v>
      </c>
      <c r="U72" s="277">
        <v>866.4</v>
      </c>
      <c r="V72" s="100"/>
      <c r="W72" s="100">
        <f t="shared" si="0"/>
        <v>613.75622941775998</v>
      </c>
      <c r="X72" s="101">
        <f t="shared" si="4"/>
        <v>0.70839823339999997</v>
      </c>
      <c r="Y72" s="102" t="b">
        <f t="shared" si="1"/>
        <v>0</v>
      </c>
      <c r="Z72" s="86">
        <v>866.4</v>
      </c>
      <c r="AA72" s="103">
        <f t="shared" si="5"/>
        <v>866.4</v>
      </c>
      <c r="AB72" s="76">
        <v>6792.57</v>
      </c>
      <c r="AC72" s="104" t="b">
        <f t="shared" si="8"/>
        <v>0</v>
      </c>
      <c r="AE72" s="71" t="s">
        <v>89</v>
      </c>
      <c r="AG72" s="105">
        <f t="shared" si="6"/>
        <v>632.47199999999998</v>
      </c>
      <c r="AH72" s="104">
        <f t="shared" si="3"/>
        <v>4958.5804799999996</v>
      </c>
    </row>
    <row r="73" spans="1:34" ht="45" x14ac:dyDescent="0.2">
      <c r="A73" s="65" t="s">
        <v>574</v>
      </c>
      <c r="B73" s="66">
        <v>102476</v>
      </c>
      <c r="C73" s="99" t="s">
        <v>1504</v>
      </c>
      <c r="D73" s="65" t="s">
        <v>3</v>
      </c>
      <c r="E73" s="228" t="s">
        <v>9</v>
      </c>
      <c r="F73" s="248">
        <v>98.58</v>
      </c>
      <c r="G73" s="86">
        <v>98.58</v>
      </c>
      <c r="H73" s="86"/>
      <c r="I73" s="305">
        <v>98.58</v>
      </c>
      <c r="J73" s="345"/>
      <c r="K73" s="345"/>
      <c r="L73" s="235">
        <v>668.31500000000005</v>
      </c>
      <c r="M73" s="93">
        <v>65882.490000000005</v>
      </c>
      <c r="N73" s="311">
        <v>65882.490000000005</v>
      </c>
      <c r="O73" s="311"/>
      <c r="P73" s="311">
        <v>0</v>
      </c>
      <c r="Q73" s="311">
        <v>65882.490000000005</v>
      </c>
      <c r="R73" s="245">
        <v>0</v>
      </c>
      <c r="S73" s="313">
        <v>0</v>
      </c>
      <c r="T73" s="299">
        <v>1</v>
      </c>
      <c r="U73" s="277">
        <v>915.5</v>
      </c>
      <c r="V73" s="100"/>
      <c r="W73" s="100">
        <f t="shared" si="0"/>
        <v>648.53858267769999</v>
      </c>
      <c r="X73" s="101">
        <f t="shared" si="4"/>
        <v>0.70839823339999997</v>
      </c>
      <c r="Y73" s="102" t="b">
        <f t="shared" si="1"/>
        <v>0</v>
      </c>
      <c r="Z73" s="86">
        <v>915.5</v>
      </c>
      <c r="AA73" s="103">
        <f t="shared" si="5"/>
        <v>915.5</v>
      </c>
      <c r="AB73" s="76">
        <v>90249.53</v>
      </c>
      <c r="AC73" s="104" t="b">
        <f t="shared" si="8"/>
        <v>0</v>
      </c>
      <c r="AE73" s="71" t="s">
        <v>113</v>
      </c>
      <c r="AG73" s="105">
        <f t="shared" si="6"/>
        <v>668.31500000000005</v>
      </c>
      <c r="AH73" s="104">
        <f t="shared" si="3"/>
        <v>65882.492700000003</v>
      </c>
    </row>
    <row r="74" spans="1:34" ht="30" x14ac:dyDescent="0.2">
      <c r="A74" s="65" t="s">
        <v>575</v>
      </c>
      <c r="B74" s="66">
        <v>103673</v>
      </c>
      <c r="C74" s="99" t="s">
        <v>1505</v>
      </c>
      <c r="D74" s="65" t="s">
        <v>3</v>
      </c>
      <c r="E74" s="228" t="s">
        <v>9</v>
      </c>
      <c r="F74" s="248">
        <v>98.58</v>
      </c>
      <c r="G74" s="86">
        <v>98.58</v>
      </c>
      <c r="H74" s="86"/>
      <c r="I74" s="305">
        <v>98.58</v>
      </c>
      <c r="J74" s="345"/>
      <c r="K74" s="345"/>
      <c r="L74" s="235">
        <v>42.7196</v>
      </c>
      <c r="M74" s="93">
        <v>4211.29</v>
      </c>
      <c r="N74" s="311">
        <v>4211.29</v>
      </c>
      <c r="O74" s="311"/>
      <c r="P74" s="311">
        <v>0</v>
      </c>
      <c r="Q74" s="311">
        <v>4211.29</v>
      </c>
      <c r="R74" s="245">
        <v>0</v>
      </c>
      <c r="S74" s="313">
        <v>0</v>
      </c>
      <c r="T74" s="299">
        <v>1</v>
      </c>
      <c r="U74" s="277">
        <v>58.52</v>
      </c>
      <c r="V74" s="100"/>
      <c r="W74" s="100">
        <f t="shared" si="0"/>
        <v>41.455464618568001</v>
      </c>
      <c r="X74" s="101">
        <f t="shared" si="4"/>
        <v>0.70839823339999997</v>
      </c>
      <c r="Y74" s="102" t="b">
        <f t="shared" si="1"/>
        <v>0</v>
      </c>
      <c r="Z74" s="86">
        <v>58.52</v>
      </c>
      <c r="AA74" s="103">
        <f t="shared" si="5"/>
        <v>58.52</v>
      </c>
      <c r="AB74" s="76">
        <v>5768.78</v>
      </c>
      <c r="AC74" s="104" t="b">
        <f t="shared" si="8"/>
        <v>0</v>
      </c>
      <c r="AE74" s="71" t="s">
        <v>114</v>
      </c>
      <c r="AG74" s="105">
        <f t="shared" si="6"/>
        <v>42.7196</v>
      </c>
      <c r="AH74" s="104">
        <f t="shared" si="3"/>
        <v>4211.2981680000003</v>
      </c>
    </row>
    <row r="75" spans="1:34" ht="45" x14ac:dyDescent="0.2">
      <c r="A75" s="65" t="s">
        <v>576</v>
      </c>
      <c r="B75" s="66">
        <v>92768</v>
      </c>
      <c r="C75" s="99" t="s">
        <v>1517</v>
      </c>
      <c r="D75" s="65" t="s">
        <v>3</v>
      </c>
      <c r="E75" s="228" t="s">
        <v>43</v>
      </c>
      <c r="F75" s="248">
        <v>148.4</v>
      </c>
      <c r="G75" s="86">
        <v>148.4</v>
      </c>
      <c r="H75" s="86"/>
      <c r="I75" s="305">
        <v>148.4</v>
      </c>
      <c r="J75" s="345"/>
      <c r="K75" s="345"/>
      <c r="L75" s="235">
        <v>12.869899999999998</v>
      </c>
      <c r="M75" s="93">
        <v>1909.89</v>
      </c>
      <c r="N75" s="311">
        <v>1909.89</v>
      </c>
      <c r="O75" s="311"/>
      <c r="P75" s="311">
        <v>0</v>
      </c>
      <c r="Q75" s="311">
        <v>1909.89</v>
      </c>
      <c r="R75" s="245">
        <v>0</v>
      </c>
      <c r="S75" s="313">
        <v>0</v>
      </c>
      <c r="T75" s="299">
        <v>1</v>
      </c>
      <c r="U75" s="277">
        <v>17.63</v>
      </c>
      <c r="V75" s="100"/>
      <c r="W75" s="100">
        <f t="shared" si="0"/>
        <v>12.489060854841998</v>
      </c>
      <c r="X75" s="101">
        <f t="shared" si="4"/>
        <v>0.70839823339999997</v>
      </c>
      <c r="Y75" s="102" t="b">
        <f t="shared" si="1"/>
        <v>0</v>
      </c>
      <c r="Z75" s="86">
        <v>17.63</v>
      </c>
      <c r="AA75" s="103">
        <f t="shared" si="5"/>
        <v>17.63</v>
      </c>
      <c r="AB75" s="76">
        <v>2616.92</v>
      </c>
      <c r="AC75" s="104" t="b">
        <f t="shared" si="8"/>
        <v>0</v>
      </c>
      <c r="AE75" s="71" t="s">
        <v>1259</v>
      </c>
      <c r="AG75" s="105">
        <f t="shared" si="6"/>
        <v>12.869899999999998</v>
      </c>
      <c r="AH75" s="104">
        <f t="shared" si="3"/>
        <v>1909.8931599999996</v>
      </c>
    </row>
    <row r="76" spans="1:34" ht="45" x14ac:dyDescent="0.2">
      <c r="A76" s="65" t="s">
        <v>577</v>
      </c>
      <c r="B76" s="66">
        <v>92769</v>
      </c>
      <c r="C76" s="99" t="s">
        <v>1518</v>
      </c>
      <c r="D76" s="65" t="s">
        <v>3</v>
      </c>
      <c r="E76" s="228" t="s">
        <v>43</v>
      </c>
      <c r="F76" s="248">
        <v>198.7</v>
      </c>
      <c r="G76" s="86">
        <v>198.7</v>
      </c>
      <c r="H76" s="86"/>
      <c r="I76" s="305">
        <v>198.7</v>
      </c>
      <c r="J76" s="345"/>
      <c r="K76" s="345"/>
      <c r="L76" s="235">
        <v>11.899000000000001</v>
      </c>
      <c r="M76" s="93">
        <v>2364.33</v>
      </c>
      <c r="N76" s="311">
        <v>2364.33</v>
      </c>
      <c r="O76" s="311"/>
      <c r="P76" s="311">
        <v>0</v>
      </c>
      <c r="Q76" s="311">
        <v>2364.33</v>
      </c>
      <c r="R76" s="245">
        <v>0</v>
      </c>
      <c r="S76" s="313">
        <v>0</v>
      </c>
      <c r="T76" s="299">
        <v>1</v>
      </c>
      <c r="U76" s="277">
        <v>16.3</v>
      </c>
      <c r="V76" s="100"/>
      <c r="W76" s="100">
        <f t="shared" si="0"/>
        <v>11.54689120442</v>
      </c>
      <c r="X76" s="101">
        <f t="shared" si="4"/>
        <v>0.70839823339999997</v>
      </c>
      <c r="Y76" s="102" t="b">
        <f t="shared" si="1"/>
        <v>0</v>
      </c>
      <c r="Z76" s="86">
        <v>16.3</v>
      </c>
      <c r="AA76" s="103">
        <f t="shared" si="5"/>
        <v>16.3</v>
      </c>
      <c r="AB76" s="76">
        <v>3238.59</v>
      </c>
      <c r="AC76" s="104" t="b">
        <f t="shared" si="8"/>
        <v>0</v>
      </c>
      <c r="AE76" s="71" t="s">
        <v>65</v>
      </c>
      <c r="AG76" s="105">
        <f t="shared" si="6"/>
        <v>11.899000000000001</v>
      </c>
      <c r="AH76" s="104">
        <f t="shared" si="3"/>
        <v>2364.3312999999998</v>
      </c>
    </row>
    <row r="77" spans="1:34" ht="45" x14ac:dyDescent="0.2">
      <c r="A77" s="65" t="s">
        <v>578</v>
      </c>
      <c r="B77" s="66">
        <v>92770</v>
      </c>
      <c r="C77" s="99" t="s">
        <v>1519</v>
      </c>
      <c r="D77" s="65" t="s">
        <v>3</v>
      </c>
      <c r="E77" s="228" t="s">
        <v>43</v>
      </c>
      <c r="F77" s="250">
        <v>14658.8</v>
      </c>
      <c r="G77" s="86">
        <v>14658.8</v>
      </c>
      <c r="H77" s="86"/>
      <c r="I77" s="305">
        <v>14658.8</v>
      </c>
      <c r="J77" s="345"/>
      <c r="K77" s="345"/>
      <c r="L77" s="235">
        <v>11.015699999999999</v>
      </c>
      <c r="M77" s="93">
        <v>161476.94</v>
      </c>
      <c r="N77" s="311">
        <v>161476.94</v>
      </c>
      <c r="O77" s="311"/>
      <c r="P77" s="311">
        <v>0</v>
      </c>
      <c r="Q77" s="311">
        <v>161476.94</v>
      </c>
      <c r="R77" s="245">
        <v>0</v>
      </c>
      <c r="S77" s="313">
        <v>0</v>
      </c>
      <c r="T77" s="299">
        <v>1</v>
      </c>
      <c r="U77" s="277">
        <v>15.09</v>
      </c>
      <c r="V77" s="100"/>
      <c r="W77" s="100">
        <f t="shared" si="0"/>
        <v>10.689729342006</v>
      </c>
      <c r="X77" s="101">
        <f t="shared" si="4"/>
        <v>0.70839823340000008</v>
      </c>
      <c r="Y77" s="102" t="b">
        <f t="shared" si="1"/>
        <v>0</v>
      </c>
      <c r="Z77" s="86">
        <v>15.09</v>
      </c>
      <c r="AA77" s="103">
        <f t="shared" si="5"/>
        <v>15.09</v>
      </c>
      <c r="AB77" s="76">
        <v>221176.67</v>
      </c>
      <c r="AC77" s="104" t="b">
        <f t="shared" si="8"/>
        <v>0</v>
      </c>
      <c r="AE77" s="71" t="s">
        <v>66</v>
      </c>
      <c r="AG77" s="105">
        <f t="shared" si="6"/>
        <v>11.015699999999999</v>
      </c>
      <c r="AH77" s="104">
        <f t="shared" si="3"/>
        <v>161476.94315999997</v>
      </c>
    </row>
    <row r="78" spans="1:34" ht="45" x14ac:dyDescent="0.2">
      <c r="A78" s="65" t="s">
        <v>579</v>
      </c>
      <c r="B78" s="66">
        <v>92771</v>
      </c>
      <c r="C78" s="99" t="s">
        <v>1520</v>
      </c>
      <c r="D78" s="65" t="s">
        <v>3</v>
      </c>
      <c r="E78" s="228" t="s">
        <v>43</v>
      </c>
      <c r="F78" s="248">
        <v>273.89999999999998</v>
      </c>
      <c r="G78" s="86">
        <v>273.89999999999998</v>
      </c>
      <c r="H78" s="86"/>
      <c r="I78" s="305">
        <v>273.89999999999998</v>
      </c>
      <c r="J78" s="345"/>
      <c r="K78" s="345"/>
      <c r="L78" s="235">
        <v>9.7309000000000001</v>
      </c>
      <c r="M78" s="93">
        <v>2665.29</v>
      </c>
      <c r="N78" s="311">
        <v>2665.29</v>
      </c>
      <c r="O78" s="311"/>
      <c r="P78" s="311">
        <v>0</v>
      </c>
      <c r="Q78" s="311">
        <v>2665.29</v>
      </c>
      <c r="R78" s="245">
        <v>0</v>
      </c>
      <c r="S78" s="313">
        <v>0</v>
      </c>
      <c r="T78" s="299">
        <v>1</v>
      </c>
      <c r="U78" s="277">
        <v>13.33</v>
      </c>
      <c r="V78" s="100"/>
      <c r="W78" s="100">
        <f t="shared" ref="W78:W141" si="9">$V$10*U78</f>
        <v>9.4429484512219997</v>
      </c>
      <c r="X78" s="101">
        <f t="shared" si="4"/>
        <v>0.70839823339999997</v>
      </c>
      <c r="Y78" s="102" t="b">
        <f t="shared" ref="Y78:Y141" si="10">Z78=L78</f>
        <v>0</v>
      </c>
      <c r="Z78" s="86">
        <v>13.33</v>
      </c>
      <c r="AA78" s="103">
        <f t="shared" si="5"/>
        <v>13.33</v>
      </c>
      <c r="AB78" s="76">
        <v>3650.71</v>
      </c>
      <c r="AC78" s="104" t="b">
        <f t="shared" si="8"/>
        <v>0</v>
      </c>
      <c r="AE78" s="71" t="s">
        <v>67</v>
      </c>
      <c r="AG78" s="105">
        <f t="shared" si="6"/>
        <v>9.7309000000000001</v>
      </c>
      <c r="AH78" s="104">
        <f t="shared" ref="AH78:AH141" si="11">F78*AG78</f>
        <v>2665.29351</v>
      </c>
    </row>
    <row r="79" spans="1:34" ht="45" x14ac:dyDescent="0.2">
      <c r="A79" s="65" t="s">
        <v>580</v>
      </c>
      <c r="B79" s="66">
        <v>92772</v>
      </c>
      <c r="C79" s="99" t="s">
        <v>1521</v>
      </c>
      <c r="D79" s="65" t="s">
        <v>3</v>
      </c>
      <c r="E79" s="228" t="s">
        <v>43</v>
      </c>
      <c r="F79" s="248">
        <v>28.7</v>
      </c>
      <c r="G79" s="86">
        <v>28.7</v>
      </c>
      <c r="H79" s="86"/>
      <c r="I79" s="305">
        <v>28.7</v>
      </c>
      <c r="J79" s="345"/>
      <c r="K79" s="345"/>
      <c r="L79" s="235">
        <v>8.0957000000000008</v>
      </c>
      <c r="M79" s="93">
        <v>232.34</v>
      </c>
      <c r="N79" s="311">
        <v>232.34</v>
      </c>
      <c r="O79" s="311"/>
      <c r="P79" s="311">
        <v>0</v>
      </c>
      <c r="Q79" s="311">
        <v>232.34</v>
      </c>
      <c r="R79" s="245">
        <v>0</v>
      </c>
      <c r="S79" s="313">
        <v>0</v>
      </c>
      <c r="T79" s="299">
        <v>1</v>
      </c>
      <c r="U79" s="277">
        <v>11.09</v>
      </c>
      <c r="V79" s="100"/>
      <c r="W79" s="100">
        <f t="shared" si="9"/>
        <v>7.8561364084059999</v>
      </c>
      <c r="X79" s="101">
        <f t="shared" ref="X79:X142" si="12">W79/U79</f>
        <v>0.70839823339999997</v>
      </c>
      <c r="Y79" s="102" t="b">
        <f t="shared" si="10"/>
        <v>0</v>
      </c>
      <c r="Z79" s="86">
        <v>11.09</v>
      </c>
      <c r="AA79" s="103">
        <f t="shared" ref="AA79:AA142" si="13">Z79*$AA$13</f>
        <v>11.09</v>
      </c>
      <c r="AB79" s="82">
        <v>318.42</v>
      </c>
      <c r="AC79" s="104" t="b">
        <f t="shared" si="8"/>
        <v>0</v>
      </c>
      <c r="AE79" s="71" t="s">
        <v>68</v>
      </c>
      <c r="AG79" s="105">
        <f t="shared" ref="AG79:AG142" si="14">U79-(U79*27%)</f>
        <v>8.0957000000000008</v>
      </c>
      <c r="AH79" s="104">
        <f t="shared" si="11"/>
        <v>232.34659000000002</v>
      </c>
    </row>
    <row r="80" spans="1:34" ht="30" x14ac:dyDescent="0.2">
      <c r="A80" s="67">
        <v>40271</v>
      </c>
      <c r="B80" s="66">
        <v>97113</v>
      </c>
      <c r="C80" s="99" t="s">
        <v>1522</v>
      </c>
      <c r="D80" s="65" t="s">
        <v>3</v>
      </c>
      <c r="E80" s="228" t="s">
        <v>4</v>
      </c>
      <c r="F80" s="248">
        <v>708.43</v>
      </c>
      <c r="G80" s="86">
        <v>708.43</v>
      </c>
      <c r="H80" s="86"/>
      <c r="I80" s="305">
        <v>708.43</v>
      </c>
      <c r="J80" s="345"/>
      <c r="K80" s="345"/>
      <c r="L80" s="235">
        <v>2.2119</v>
      </c>
      <c r="M80" s="93">
        <v>1566.97</v>
      </c>
      <c r="N80" s="311">
        <v>1566.97</v>
      </c>
      <c r="O80" s="311"/>
      <c r="P80" s="311">
        <v>0</v>
      </c>
      <c r="Q80" s="311">
        <v>1566.97</v>
      </c>
      <c r="R80" s="245">
        <v>0</v>
      </c>
      <c r="S80" s="313">
        <v>0</v>
      </c>
      <c r="T80" s="299">
        <v>1</v>
      </c>
      <c r="U80" s="277">
        <v>3.03</v>
      </c>
      <c r="V80" s="100"/>
      <c r="W80" s="100">
        <f t="shared" si="9"/>
        <v>2.1464466472019996</v>
      </c>
      <c r="X80" s="101">
        <f t="shared" si="12"/>
        <v>0.70839823339999997</v>
      </c>
      <c r="Y80" s="102" t="b">
        <f t="shared" si="10"/>
        <v>0</v>
      </c>
      <c r="Z80" s="86">
        <v>3.03</v>
      </c>
      <c r="AA80" s="103">
        <f t="shared" si="13"/>
        <v>3.03</v>
      </c>
      <c r="AB80" s="76">
        <v>2148.41</v>
      </c>
      <c r="AC80" s="104" t="b">
        <f t="shared" si="8"/>
        <v>0</v>
      </c>
      <c r="AE80" s="71" t="s">
        <v>63</v>
      </c>
      <c r="AG80" s="105">
        <f t="shared" si="14"/>
        <v>2.2119</v>
      </c>
      <c r="AH80" s="104">
        <f t="shared" si="11"/>
        <v>1566.9763169999999</v>
      </c>
    </row>
    <row r="81" spans="1:34" ht="18" customHeight="1" x14ac:dyDescent="0.2">
      <c r="A81" s="120" t="s">
        <v>581</v>
      </c>
      <c r="B81" s="121"/>
      <c r="C81" s="122" t="s">
        <v>64</v>
      </c>
      <c r="D81" s="123"/>
      <c r="E81" s="230"/>
      <c r="F81" s="249"/>
      <c r="G81" s="249"/>
      <c r="H81" s="123"/>
      <c r="I81" s="307"/>
      <c r="J81" s="347"/>
      <c r="K81" s="347"/>
      <c r="L81" s="237"/>
      <c r="M81" s="124">
        <v>42136.740000000005</v>
      </c>
      <c r="N81" s="124">
        <v>42136.740000000005</v>
      </c>
      <c r="O81" s="124"/>
      <c r="P81" s="124">
        <v>0</v>
      </c>
      <c r="Q81" s="124">
        <v>42136.74</v>
      </c>
      <c r="R81" s="265">
        <v>0</v>
      </c>
      <c r="S81" s="291">
        <v>0</v>
      </c>
      <c r="T81" s="265">
        <v>0.99999999999999978</v>
      </c>
      <c r="U81" s="279"/>
      <c r="V81" s="100"/>
      <c r="W81" s="100">
        <f t="shared" si="9"/>
        <v>0</v>
      </c>
      <c r="X81" s="101" t="e">
        <f t="shared" si="12"/>
        <v>#DIV/0!</v>
      </c>
      <c r="Y81" s="102" t="b">
        <f t="shared" si="10"/>
        <v>1</v>
      </c>
      <c r="Z81" s="123"/>
      <c r="AA81" s="103">
        <f t="shared" si="13"/>
        <v>0</v>
      </c>
      <c r="AB81" s="126">
        <v>57728.83</v>
      </c>
      <c r="AC81" s="104" t="b">
        <f t="shared" si="8"/>
        <v>0</v>
      </c>
      <c r="AE81" s="122" t="s">
        <v>64</v>
      </c>
      <c r="AG81" s="105">
        <f t="shared" si="14"/>
        <v>0</v>
      </c>
      <c r="AH81" s="104">
        <f t="shared" si="11"/>
        <v>0</v>
      </c>
    </row>
    <row r="82" spans="1:34" ht="31.15" customHeight="1" x14ac:dyDescent="0.2">
      <c r="A82" s="65" t="s">
        <v>582</v>
      </c>
      <c r="B82" s="66">
        <v>96524</v>
      </c>
      <c r="C82" s="99" t="s">
        <v>1507</v>
      </c>
      <c r="D82" s="65" t="s">
        <v>3</v>
      </c>
      <c r="E82" s="228" t="s">
        <v>9</v>
      </c>
      <c r="F82" s="246">
        <v>85.63</v>
      </c>
      <c r="G82" s="88">
        <v>85.63</v>
      </c>
      <c r="H82" s="88"/>
      <c r="I82" s="305">
        <v>85.63</v>
      </c>
      <c r="J82" s="345"/>
      <c r="K82" s="345"/>
      <c r="L82" s="235">
        <v>151.6429</v>
      </c>
      <c r="M82" s="93">
        <v>12985.18</v>
      </c>
      <c r="N82" s="311">
        <v>12985.18</v>
      </c>
      <c r="O82" s="311"/>
      <c r="P82" s="311">
        <v>0</v>
      </c>
      <c r="Q82" s="311">
        <v>12985.181526999999</v>
      </c>
      <c r="R82" s="245">
        <v>-1.5269999985321192E-3</v>
      </c>
      <c r="S82" s="313">
        <v>0</v>
      </c>
      <c r="T82" s="299">
        <v>1.0000001175955973</v>
      </c>
      <c r="U82" s="277">
        <v>207.73</v>
      </c>
      <c r="V82" s="100"/>
      <c r="W82" s="100">
        <f t="shared" si="9"/>
        <v>147.15556502418198</v>
      </c>
      <c r="X82" s="101">
        <f t="shared" si="12"/>
        <v>0.70839823339999997</v>
      </c>
      <c r="Y82" s="102" t="b">
        <f t="shared" si="10"/>
        <v>0</v>
      </c>
      <c r="Z82" s="86">
        <v>207.73</v>
      </c>
      <c r="AA82" s="103">
        <f t="shared" si="13"/>
        <v>207.73</v>
      </c>
      <c r="AB82" s="76">
        <v>17787.89</v>
      </c>
      <c r="AC82" s="104" t="b">
        <f t="shared" si="8"/>
        <v>0</v>
      </c>
      <c r="AE82" s="71" t="s">
        <v>1256</v>
      </c>
      <c r="AG82" s="105">
        <f t="shared" si="14"/>
        <v>151.6429</v>
      </c>
      <c r="AH82" s="104">
        <f t="shared" si="11"/>
        <v>12985.181526999999</v>
      </c>
    </row>
    <row r="83" spans="1:34" ht="15.6" customHeight="1" x14ac:dyDescent="0.2">
      <c r="A83" s="65" t="s">
        <v>583</v>
      </c>
      <c r="B83" s="66">
        <v>104737</v>
      </c>
      <c r="C83" s="99" t="s">
        <v>1493</v>
      </c>
      <c r="D83" s="65" t="s">
        <v>3</v>
      </c>
      <c r="E83" s="228" t="s">
        <v>9</v>
      </c>
      <c r="F83" s="246">
        <v>32.01</v>
      </c>
      <c r="G83" s="88">
        <v>32.01</v>
      </c>
      <c r="H83" s="88"/>
      <c r="I83" s="305">
        <v>32.01</v>
      </c>
      <c r="J83" s="345"/>
      <c r="K83" s="345"/>
      <c r="L83" s="235">
        <v>21.863499999999998</v>
      </c>
      <c r="M83" s="93">
        <v>699.85</v>
      </c>
      <c r="N83" s="311">
        <v>699.85</v>
      </c>
      <c r="O83" s="311"/>
      <c r="P83" s="311">
        <v>0</v>
      </c>
      <c r="Q83" s="311">
        <v>699.8506349999999</v>
      </c>
      <c r="R83" s="245">
        <v>-6.3499999987470801E-4</v>
      </c>
      <c r="S83" s="313">
        <v>0</v>
      </c>
      <c r="T83" s="299">
        <v>1.0000009073372864</v>
      </c>
      <c r="U83" s="277">
        <v>29.95</v>
      </c>
      <c r="V83" s="100"/>
      <c r="W83" s="100">
        <f t="shared" si="9"/>
        <v>21.216527090329997</v>
      </c>
      <c r="X83" s="101">
        <f t="shared" si="12"/>
        <v>0.70839823339999997</v>
      </c>
      <c r="Y83" s="102" t="b">
        <f t="shared" si="10"/>
        <v>0</v>
      </c>
      <c r="Z83" s="86">
        <v>29.95</v>
      </c>
      <c r="AA83" s="103">
        <f t="shared" si="13"/>
        <v>29.95</v>
      </c>
      <c r="AB83" s="82">
        <v>958.76</v>
      </c>
      <c r="AC83" s="104" t="b">
        <f t="shared" si="8"/>
        <v>0</v>
      </c>
      <c r="AE83" s="71" t="s">
        <v>36</v>
      </c>
      <c r="AG83" s="105">
        <f t="shared" si="14"/>
        <v>21.863499999999998</v>
      </c>
      <c r="AH83" s="104">
        <f t="shared" si="11"/>
        <v>699.8506349999999</v>
      </c>
    </row>
    <row r="84" spans="1:34" ht="48.6" customHeight="1" x14ac:dyDescent="0.2">
      <c r="A84" s="65" t="s">
        <v>584</v>
      </c>
      <c r="B84" s="66">
        <v>100973</v>
      </c>
      <c r="C84" s="99" t="s">
        <v>1494</v>
      </c>
      <c r="D84" s="65" t="s">
        <v>3</v>
      </c>
      <c r="E84" s="228" t="s">
        <v>9</v>
      </c>
      <c r="F84" s="248">
        <v>143.33000000000001</v>
      </c>
      <c r="G84" s="88">
        <v>143.33000000000001</v>
      </c>
      <c r="H84" s="88"/>
      <c r="I84" s="305">
        <v>143.33000000000001</v>
      </c>
      <c r="J84" s="345"/>
      <c r="K84" s="345"/>
      <c r="L84" s="235">
        <v>8.5628999999999991</v>
      </c>
      <c r="M84" s="93">
        <v>1227.32</v>
      </c>
      <c r="N84" s="311">
        <v>1227.32</v>
      </c>
      <c r="O84" s="311"/>
      <c r="P84" s="311">
        <v>0</v>
      </c>
      <c r="Q84" s="311">
        <v>1227.320457</v>
      </c>
      <c r="R84" s="245">
        <v>-4.5700000009674113E-4</v>
      </c>
      <c r="S84" s="313">
        <v>0</v>
      </c>
      <c r="T84" s="299">
        <v>1.0000003723560278</v>
      </c>
      <c r="U84" s="277">
        <v>11.73</v>
      </c>
      <c r="V84" s="100"/>
      <c r="W84" s="100">
        <f t="shared" si="9"/>
        <v>8.3095112777820006</v>
      </c>
      <c r="X84" s="101">
        <f t="shared" si="12"/>
        <v>0.70839823340000008</v>
      </c>
      <c r="Y84" s="102" t="b">
        <f t="shared" si="10"/>
        <v>0</v>
      </c>
      <c r="Z84" s="86">
        <v>11.73</v>
      </c>
      <c r="AA84" s="103">
        <f t="shared" si="13"/>
        <v>11.73</v>
      </c>
      <c r="AB84" s="76">
        <v>1681.43</v>
      </c>
      <c r="AC84" s="104" t="b">
        <f t="shared" si="8"/>
        <v>0</v>
      </c>
      <c r="AE84" s="71" t="s">
        <v>37</v>
      </c>
      <c r="AG84" s="105">
        <f t="shared" si="14"/>
        <v>8.5628999999999991</v>
      </c>
      <c r="AH84" s="104">
        <f t="shared" si="11"/>
        <v>1227.320457</v>
      </c>
    </row>
    <row r="85" spans="1:34" ht="28.9" customHeight="1" x14ac:dyDescent="0.2">
      <c r="A85" s="65" t="s">
        <v>585</v>
      </c>
      <c r="B85" s="66">
        <v>97914</v>
      </c>
      <c r="C85" s="99" t="s">
        <v>1495</v>
      </c>
      <c r="D85" s="65" t="s">
        <v>3</v>
      </c>
      <c r="E85" s="228" t="s">
        <v>39</v>
      </c>
      <c r="F85" s="244">
        <v>1586.18</v>
      </c>
      <c r="G85" s="88">
        <v>1586.18</v>
      </c>
      <c r="H85" s="88"/>
      <c r="I85" s="305">
        <v>1586.18</v>
      </c>
      <c r="J85" s="345"/>
      <c r="K85" s="345"/>
      <c r="L85" s="235">
        <v>2.7667000000000002</v>
      </c>
      <c r="M85" s="93">
        <v>4388.4799999999996</v>
      </c>
      <c r="N85" s="311">
        <v>4388.4799999999996</v>
      </c>
      <c r="O85" s="311"/>
      <c r="P85" s="311">
        <v>0</v>
      </c>
      <c r="Q85" s="311">
        <v>4388.4842060000001</v>
      </c>
      <c r="R85" s="245">
        <v>-4.2060000005221809E-3</v>
      </c>
      <c r="S85" s="313">
        <v>0</v>
      </c>
      <c r="T85" s="299">
        <v>1.0000009584184046</v>
      </c>
      <c r="U85" s="277">
        <v>3.79</v>
      </c>
      <c r="V85" s="100"/>
      <c r="W85" s="100">
        <f t="shared" si="9"/>
        <v>2.6848293045860001</v>
      </c>
      <c r="X85" s="101">
        <f t="shared" si="12"/>
        <v>0.70839823340000008</v>
      </c>
      <c r="Y85" s="102" t="b">
        <f t="shared" si="10"/>
        <v>0</v>
      </c>
      <c r="Z85" s="86">
        <v>3.79</v>
      </c>
      <c r="AA85" s="103">
        <f t="shared" si="13"/>
        <v>3.79</v>
      </c>
      <c r="AB85" s="76">
        <v>6017.84</v>
      </c>
      <c r="AC85" s="104" t="b">
        <f t="shared" si="8"/>
        <v>0</v>
      </c>
      <c r="AE85" s="71" t="s">
        <v>38</v>
      </c>
      <c r="AG85" s="105">
        <f t="shared" si="14"/>
        <v>2.7667000000000002</v>
      </c>
      <c r="AH85" s="104">
        <f t="shared" si="11"/>
        <v>4388.4842060000001</v>
      </c>
    </row>
    <row r="86" spans="1:34" ht="33.75" customHeight="1" x14ac:dyDescent="0.2">
      <c r="A86" s="65" t="s">
        <v>586</v>
      </c>
      <c r="B86" s="66">
        <v>92518</v>
      </c>
      <c r="C86" s="99" t="s">
        <v>1523</v>
      </c>
      <c r="D86" s="65" t="s">
        <v>3</v>
      </c>
      <c r="E86" s="228" t="s">
        <v>4</v>
      </c>
      <c r="F86" s="248">
        <v>75.05</v>
      </c>
      <c r="G86" s="139">
        <v>75.05</v>
      </c>
      <c r="H86" s="86"/>
      <c r="I86" s="305">
        <v>75.05</v>
      </c>
      <c r="J86" s="345"/>
      <c r="K86" s="345"/>
      <c r="L86" s="235">
        <v>39.982100000000003</v>
      </c>
      <c r="M86" s="93">
        <v>3000.65</v>
      </c>
      <c r="N86" s="311">
        <v>3000.65</v>
      </c>
      <c r="O86" s="311"/>
      <c r="P86" s="311">
        <v>0</v>
      </c>
      <c r="Q86" s="311">
        <v>3000.6566050000001</v>
      </c>
      <c r="R86" s="245">
        <v>0</v>
      </c>
      <c r="S86" s="313">
        <v>0</v>
      </c>
      <c r="T86" s="299">
        <v>1.0000022011897423</v>
      </c>
      <c r="U86" s="277">
        <v>54.77</v>
      </c>
      <c r="V86" s="100"/>
      <c r="W86" s="100">
        <f t="shared" si="9"/>
        <v>38.798971243318</v>
      </c>
      <c r="X86" s="101">
        <f t="shared" si="12"/>
        <v>0.70839823339999997</v>
      </c>
      <c r="Y86" s="102" t="b">
        <f t="shared" si="10"/>
        <v>0</v>
      </c>
      <c r="Z86" s="86">
        <v>54.77</v>
      </c>
      <c r="AA86" s="103">
        <f t="shared" si="13"/>
        <v>54.77</v>
      </c>
      <c r="AB86" s="76">
        <v>4110.84</v>
      </c>
      <c r="AC86" s="104" t="b">
        <f t="shared" si="8"/>
        <v>0</v>
      </c>
      <c r="AE86" s="71" t="s">
        <v>77</v>
      </c>
      <c r="AG86" s="105">
        <f t="shared" si="14"/>
        <v>39.982100000000003</v>
      </c>
      <c r="AH86" s="104">
        <f t="shared" si="11"/>
        <v>3000.6566050000001</v>
      </c>
    </row>
    <row r="87" spans="1:34" ht="17.25" customHeight="1" x14ac:dyDescent="0.2">
      <c r="A87" s="65" t="s">
        <v>587</v>
      </c>
      <c r="B87" s="66">
        <v>98557</v>
      </c>
      <c r="C87" s="99" t="s">
        <v>1503</v>
      </c>
      <c r="D87" s="65" t="s">
        <v>3</v>
      </c>
      <c r="E87" s="228" t="s">
        <v>4</v>
      </c>
      <c r="F87" s="246">
        <v>75.05</v>
      </c>
      <c r="G87" s="328">
        <v>75.05</v>
      </c>
      <c r="H87" s="88"/>
      <c r="I87" s="305">
        <v>75.05</v>
      </c>
      <c r="J87" s="345"/>
      <c r="K87" s="345"/>
      <c r="L87" s="235">
        <v>44.734400000000001</v>
      </c>
      <c r="M87" s="93">
        <v>3357.31</v>
      </c>
      <c r="N87" s="311">
        <v>3357.31</v>
      </c>
      <c r="O87" s="311"/>
      <c r="P87" s="311">
        <v>0</v>
      </c>
      <c r="Q87" s="311">
        <v>3357.3167199999998</v>
      </c>
      <c r="R87" s="245">
        <v>0</v>
      </c>
      <c r="S87" s="313">
        <v>0</v>
      </c>
      <c r="T87" s="299">
        <v>1.0000020016024733</v>
      </c>
      <c r="U87" s="277">
        <v>61.28</v>
      </c>
      <c r="V87" s="100"/>
      <c r="W87" s="100">
        <f t="shared" si="9"/>
        <v>43.410643742752001</v>
      </c>
      <c r="X87" s="101">
        <f t="shared" si="12"/>
        <v>0.70839823339999997</v>
      </c>
      <c r="Y87" s="102" t="b">
        <f t="shared" si="10"/>
        <v>0</v>
      </c>
      <c r="Z87" s="86">
        <v>61.28</v>
      </c>
      <c r="AA87" s="103">
        <f t="shared" si="13"/>
        <v>61.28</v>
      </c>
      <c r="AB87" s="76">
        <v>4598.82</v>
      </c>
      <c r="AC87" s="104" t="b">
        <f t="shared" si="8"/>
        <v>0</v>
      </c>
      <c r="AE87" s="71" t="s">
        <v>48</v>
      </c>
      <c r="AG87" s="105">
        <f t="shared" si="14"/>
        <v>44.734400000000001</v>
      </c>
      <c r="AH87" s="104">
        <f t="shared" si="11"/>
        <v>3357.3167199999998</v>
      </c>
    </row>
    <row r="88" spans="1:34" ht="30.75" customHeight="1" x14ac:dyDescent="0.2">
      <c r="A88" s="65" t="s">
        <v>588</v>
      </c>
      <c r="B88" s="66">
        <v>102473</v>
      </c>
      <c r="C88" s="99" t="s">
        <v>1496</v>
      </c>
      <c r="D88" s="65" t="s">
        <v>3</v>
      </c>
      <c r="E88" s="228" t="s">
        <v>9</v>
      </c>
      <c r="F88" s="246">
        <v>1.04</v>
      </c>
      <c r="G88" s="329">
        <v>1.04</v>
      </c>
      <c r="H88" s="88"/>
      <c r="I88" s="305">
        <v>1.04</v>
      </c>
      <c r="J88" s="345"/>
      <c r="K88" s="345"/>
      <c r="L88" s="235">
        <v>570.93299999999999</v>
      </c>
      <c r="M88" s="93">
        <v>593.77</v>
      </c>
      <c r="N88" s="311">
        <v>593.77</v>
      </c>
      <c r="O88" s="311"/>
      <c r="P88" s="311">
        <v>0</v>
      </c>
      <c r="Q88" s="311">
        <v>593.77031999999997</v>
      </c>
      <c r="R88" s="245">
        <v>-3.1999999998788553E-4</v>
      </c>
      <c r="S88" s="313">
        <v>0</v>
      </c>
      <c r="T88" s="299">
        <v>1.000000538929215</v>
      </c>
      <c r="U88" s="277">
        <v>782.1</v>
      </c>
      <c r="V88" s="100"/>
      <c r="W88" s="100">
        <f t="shared" si="9"/>
        <v>554.03825834214001</v>
      </c>
      <c r="X88" s="101">
        <f t="shared" si="12"/>
        <v>0.70839823339999997</v>
      </c>
      <c r="Y88" s="102" t="b">
        <f t="shared" si="10"/>
        <v>0</v>
      </c>
      <c r="Z88" s="86">
        <v>782.1</v>
      </c>
      <c r="AA88" s="103">
        <f t="shared" si="13"/>
        <v>782.1</v>
      </c>
      <c r="AB88" s="82">
        <v>813.38</v>
      </c>
      <c r="AC88" s="104" t="b">
        <f t="shared" si="8"/>
        <v>0</v>
      </c>
      <c r="AE88" s="71" t="s">
        <v>40</v>
      </c>
      <c r="AG88" s="105">
        <f t="shared" si="14"/>
        <v>570.93299999999999</v>
      </c>
      <c r="AH88" s="104">
        <f t="shared" si="11"/>
        <v>593.77031999999997</v>
      </c>
    </row>
    <row r="89" spans="1:34" ht="31.5" customHeight="1" x14ac:dyDescent="0.2">
      <c r="A89" s="65" t="s">
        <v>589</v>
      </c>
      <c r="B89" s="66">
        <v>96558</v>
      </c>
      <c r="C89" s="99" t="s">
        <v>1506</v>
      </c>
      <c r="D89" s="65" t="s">
        <v>3</v>
      </c>
      <c r="E89" s="228" t="s">
        <v>9</v>
      </c>
      <c r="F89" s="248">
        <v>10.18</v>
      </c>
      <c r="G89" s="328">
        <v>10.18</v>
      </c>
      <c r="H89" s="86"/>
      <c r="I89" s="305">
        <v>10.18</v>
      </c>
      <c r="J89" s="345"/>
      <c r="K89" s="345"/>
      <c r="L89" s="235">
        <v>708.96139999999991</v>
      </c>
      <c r="M89" s="93">
        <v>7217.22</v>
      </c>
      <c r="N89" s="311">
        <v>7217.22</v>
      </c>
      <c r="O89" s="311"/>
      <c r="P89" s="311">
        <v>0</v>
      </c>
      <c r="Q89" s="311">
        <v>7217.2270519999993</v>
      </c>
      <c r="R89" s="245">
        <v>0</v>
      </c>
      <c r="S89" s="313">
        <v>0</v>
      </c>
      <c r="T89" s="299">
        <v>1.0000009771075289</v>
      </c>
      <c r="U89" s="277">
        <v>971.18</v>
      </c>
      <c r="V89" s="100"/>
      <c r="W89" s="100">
        <f t="shared" si="9"/>
        <v>687.98219631341192</v>
      </c>
      <c r="X89" s="101">
        <f t="shared" si="12"/>
        <v>0.70839823339999997</v>
      </c>
      <c r="Y89" s="102" t="b">
        <f t="shared" si="10"/>
        <v>0</v>
      </c>
      <c r="Z89" s="86">
        <v>971.18</v>
      </c>
      <c r="AA89" s="103">
        <f t="shared" si="13"/>
        <v>971.18</v>
      </c>
      <c r="AB89" s="76">
        <v>9886.6200000000008</v>
      </c>
      <c r="AC89" s="104" t="b">
        <f t="shared" si="8"/>
        <v>0</v>
      </c>
      <c r="AE89" s="71" t="s">
        <v>1260</v>
      </c>
      <c r="AG89" s="105">
        <f t="shared" si="14"/>
        <v>708.96139999999991</v>
      </c>
      <c r="AH89" s="104">
        <f t="shared" si="11"/>
        <v>7217.2270519999993</v>
      </c>
    </row>
    <row r="90" spans="1:34" ht="30.75" customHeight="1" x14ac:dyDescent="0.2">
      <c r="A90" s="65" t="s">
        <v>590</v>
      </c>
      <c r="B90" s="66">
        <v>92768</v>
      </c>
      <c r="C90" s="99" t="s">
        <v>1517</v>
      </c>
      <c r="D90" s="65" t="s">
        <v>3</v>
      </c>
      <c r="E90" s="228" t="s">
        <v>43</v>
      </c>
      <c r="F90" s="248">
        <v>214.6</v>
      </c>
      <c r="G90" s="328">
        <v>241.6</v>
      </c>
      <c r="H90" s="86"/>
      <c r="I90" s="305">
        <v>241.6</v>
      </c>
      <c r="J90" s="345"/>
      <c r="K90" s="345"/>
      <c r="L90" s="235">
        <v>12.869899999999998</v>
      </c>
      <c r="M90" s="93">
        <v>2761.88</v>
      </c>
      <c r="N90" s="311">
        <v>3109.36</v>
      </c>
      <c r="O90" s="311"/>
      <c r="P90" s="311">
        <v>0</v>
      </c>
      <c r="Q90" s="311">
        <v>3109.3678399999994</v>
      </c>
      <c r="R90" s="245">
        <v>-347.48783999999932</v>
      </c>
      <c r="S90" s="313">
        <v>0</v>
      </c>
      <c r="T90" s="299">
        <v>1.1258156907613652</v>
      </c>
      <c r="U90" s="277">
        <v>17.63</v>
      </c>
      <c r="V90" s="100"/>
      <c r="W90" s="100">
        <f t="shared" si="9"/>
        <v>12.489060854841998</v>
      </c>
      <c r="X90" s="101">
        <f t="shared" si="12"/>
        <v>0.70839823339999997</v>
      </c>
      <c r="Y90" s="102" t="b">
        <f t="shared" si="10"/>
        <v>0</v>
      </c>
      <c r="Z90" s="86">
        <v>17.63</v>
      </c>
      <c r="AA90" s="103">
        <f t="shared" si="13"/>
        <v>17.63</v>
      </c>
      <c r="AB90" s="76">
        <v>3784.31</v>
      </c>
      <c r="AC90" s="104" t="b">
        <f t="shared" si="8"/>
        <v>0</v>
      </c>
      <c r="AE90" s="71" t="s">
        <v>1259</v>
      </c>
      <c r="AG90" s="105">
        <f t="shared" si="14"/>
        <v>12.869899999999998</v>
      </c>
      <c r="AH90" s="104">
        <f t="shared" si="11"/>
        <v>2761.8805399999992</v>
      </c>
    </row>
    <row r="91" spans="1:34" ht="32.25" customHeight="1" x14ac:dyDescent="0.2">
      <c r="A91" s="67">
        <v>40272</v>
      </c>
      <c r="B91" s="66">
        <v>92769</v>
      </c>
      <c r="C91" s="99" t="s">
        <v>1518</v>
      </c>
      <c r="D91" s="65" t="s">
        <v>3</v>
      </c>
      <c r="E91" s="228" t="s">
        <v>43</v>
      </c>
      <c r="F91" s="248">
        <v>272.60000000000002</v>
      </c>
      <c r="G91" s="86">
        <v>272.60000000000002</v>
      </c>
      <c r="H91" s="86"/>
      <c r="I91" s="305">
        <v>272.60000000000002</v>
      </c>
      <c r="J91" s="345"/>
      <c r="K91" s="345"/>
      <c r="L91" s="235">
        <v>11.899000000000001</v>
      </c>
      <c r="M91" s="93">
        <v>3243.66</v>
      </c>
      <c r="N91" s="311">
        <v>3243.66</v>
      </c>
      <c r="O91" s="311"/>
      <c r="P91" s="311">
        <v>0</v>
      </c>
      <c r="Q91" s="311">
        <v>3243.6674000000007</v>
      </c>
      <c r="R91" s="245">
        <v>0</v>
      </c>
      <c r="S91" s="313">
        <v>0</v>
      </c>
      <c r="T91" s="299">
        <v>1.0000022813735105</v>
      </c>
      <c r="U91" s="277">
        <v>16.3</v>
      </c>
      <c r="V91" s="100"/>
      <c r="W91" s="100">
        <f t="shared" si="9"/>
        <v>11.54689120442</v>
      </c>
      <c r="X91" s="101">
        <f t="shared" si="12"/>
        <v>0.70839823339999997</v>
      </c>
      <c r="Y91" s="102" t="b">
        <f t="shared" si="10"/>
        <v>0</v>
      </c>
      <c r="Z91" s="86">
        <v>16.3</v>
      </c>
      <c r="AA91" s="103">
        <f t="shared" si="13"/>
        <v>16.3</v>
      </c>
      <c r="AB91" s="76">
        <v>4443.07</v>
      </c>
      <c r="AC91" s="104" t="b">
        <f t="shared" si="8"/>
        <v>0</v>
      </c>
      <c r="AE91" s="71" t="s">
        <v>65</v>
      </c>
      <c r="AG91" s="105">
        <f t="shared" si="14"/>
        <v>11.899000000000001</v>
      </c>
      <c r="AH91" s="104">
        <f t="shared" si="11"/>
        <v>3243.6674000000007</v>
      </c>
    </row>
    <row r="92" spans="1:34" ht="33" customHeight="1" x14ac:dyDescent="0.2">
      <c r="A92" s="67">
        <v>40637</v>
      </c>
      <c r="B92" s="66">
        <v>92770</v>
      </c>
      <c r="C92" s="99" t="s">
        <v>1519</v>
      </c>
      <c r="D92" s="65" t="s">
        <v>3</v>
      </c>
      <c r="E92" s="228" t="s">
        <v>43</v>
      </c>
      <c r="F92" s="248">
        <v>35.799999999999997</v>
      </c>
      <c r="G92" s="86">
        <v>35.799999999999997</v>
      </c>
      <c r="H92" s="86"/>
      <c r="I92" s="305">
        <v>35.799999999999997</v>
      </c>
      <c r="J92" s="345"/>
      <c r="K92" s="345"/>
      <c r="L92" s="235">
        <v>11.015699999999999</v>
      </c>
      <c r="M92" s="93">
        <v>394.36</v>
      </c>
      <c r="N92" s="311">
        <v>394.36</v>
      </c>
      <c r="O92" s="311"/>
      <c r="P92" s="311">
        <v>0</v>
      </c>
      <c r="Q92" s="311">
        <v>394.36205999999993</v>
      </c>
      <c r="R92" s="245">
        <v>0</v>
      </c>
      <c r="S92" s="313">
        <v>0</v>
      </c>
      <c r="T92" s="299">
        <v>1.0000052236535144</v>
      </c>
      <c r="U92" s="277">
        <v>15.09</v>
      </c>
      <c r="V92" s="100"/>
      <c r="W92" s="100">
        <f t="shared" si="9"/>
        <v>10.689729342006</v>
      </c>
      <c r="X92" s="101">
        <f t="shared" si="12"/>
        <v>0.70839823340000008</v>
      </c>
      <c r="Y92" s="102" t="b">
        <f t="shared" si="10"/>
        <v>0</v>
      </c>
      <c r="Z92" s="86">
        <v>15.09</v>
      </c>
      <c r="AA92" s="103">
        <f t="shared" si="13"/>
        <v>15.09</v>
      </c>
      <c r="AB92" s="82">
        <v>540.16</v>
      </c>
      <c r="AC92" s="104" t="b">
        <f t="shared" si="8"/>
        <v>0</v>
      </c>
      <c r="AE92" s="71" t="s">
        <v>66</v>
      </c>
      <c r="AG92" s="105">
        <f t="shared" si="14"/>
        <v>11.015699999999999</v>
      </c>
      <c r="AH92" s="104">
        <f t="shared" si="11"/>
        <v>394.36205999999993</v>
      </c>
    </row>
    <row r="93" spans="1:34" ht="30" customHeight="1" x14ac:dyDescent="0.2">
      <c r="A93" s="67">
        <v>41003</v>
      </c>
      <c r="B93" s="66">
        <v>92771</v>
      </c>
      <c r="C93" s="99" t="s">
        <v>1520</v>
      </c>
      <c r="D93" s="65" t="s">
        <v>3</v>
      </c>
      <c r="E93" s="228" t="s">
        <v>43</v>
      </c>
      <c r="F93" s="248">
        <v>22.3</v>
      </c>
      <c r="G93" s="86">
        <v>22.3</v>
      </c>
      <c r="H93" s="86"/>
      <c r="I93" s="305">
        <v>22.3</v>
      </c>
      <c r="J93" s="345"/>
      <c r="K93" s="345"/>
      <c r="L93" s="235">
        <v>9.7309000000000001</v>
      </c>
      <c r="M93" s="93">
        <v>216.99</v>
      </c>
      <c r="N93" s="311">
        <v>216.99</v>
      </c>
      <c r="O93" s="311"/>
      <c r="P93" s="311">
        <v>0</v>
      </c>
      <c r="Q93" s="311">
        <v>216.99907000000002</v>
      </c>
      <c r="R93" s="245">
        <v>0</v>
      </c>
      <c r="S93" s="313">
        <v>0</v>
      </c>
      <c r="T93" s="299">
        <v>1.0000417991612518</v>
      </c>
      <c r="U93" s="277">
        <v>13.33</v>
      </c>
      <c r="V93" s="100"/>
      <c r="W93" s="100">
        <f t="shared" si="9"/>
        <v>9.4429484512219997</v>
      </c>
      <c r="X93" s="101">
        <f t="shared" si="12"/>
        <v>0.70839823339999997</v>
      </c>
      <c r="Y93" s="102" t="b">
        <f t="shared" si="10"/>
        <v>0</v>
      </c>
      <c r="Z93" s="86">
        <v>13.33</v>
      </c>
      <c r="AA93" s="103">
        <f t="shared" si="13"/>
        <v>13.33</v>
      </c>
      <c r="AB93" s="82">
        <v>297.23</v>
      </c>
      <c r="AC93" s="104" t="b">
        <f t="shared" si="8"/>
        <v>0</v>
      </c>
      <c r="AE93" s="71" t="s">
        <v>67</v>
      </c>
      <c r="AG93" s="105">
        <f t="shared" si="14"/>
        <v>9.7309000000000001</v>
      </c>
      <c r="AH93" s="104">
        <f t="shared" si="11"/>
        <v>216.99907000000002</v>
      </c>
    </row>
    <row r="94" spans="1:34" ht="30.75" customHeight="1" x14ac:dyDescent="0.2">
      <c r="A94" s="67">
        <v>41368</v>
      </c>
      <c r="B94" s="66">
        <v>92772</v>
      </c>
      <c r="C94" s="99" t="s">
        <v>1521</v>
      </c>
      <c r="D94" s="65" t="s">
        <v>3</v>
      </c>
      <c r="E94" s="228" t="s">
        <v>43</v>
      </c>
      <c r="F94" s="248">
        <v>21.9</v>
      </c>
      <c r="G94" s="86">
        <v>21.9</v>
      </c>
      <c r="H94" s="86"/>
      <c r="I94" s="305">
        <v>21.9</v>
      </c>
      <c r="J94" s="345"/>
      <c r="K94" s="345"/>
      <c r="L94" s="235">
        <v>8.0957000000000008</v>
      </c>
      <c r="M94" s="93">
        <v>177.29</v>
      </c>
      <c r="N94" s="311">
        <v>177.29</v>
      </c>
      <c r="O94" s="311"/>
      <c r="P94" s="311">
        <v>0</v>
      </c>
      <c r="Q94" s="311">
        <v>177.29583</v>
      </c>
      <c r="R94" s="245">
        <v>0</v>
      </c>
      <c r="S94" s="313">
        <v>0</v>
      </c>
      <c r="T94" s="299">
        <v>1.0000328839754076</v>
      </c>
      <c r="U94" s="277">
        <v>11.09</v>
      </c>
      <c r="V94" s="100"/>
      <c r="W94" s="100">
        <f t="shared" si="9"/>
        <v>7.8561364084059999</v>
      </c>
      <c r="X94" s="101">
        <f t="shared" si="12"/>
        <v>0.70839823339999997</v>
      </c>
      <c r="Y94" s="102" t="b">
        <f t="shared" si="10"/>
        <v>0</v>
      </c>
      <c r="Z94" s="86">
        <v>11.09</v>
      </c>
      <c r="AA94" s="103">
        <f t="shared" si="13"/>
        <v>11.09</v>
      </c>
      <c r="AB94" s="82">
        <v>242.97</v>
      </c>
      <c r="AC94" s="104" t="b">
        <f t="shared" si="8"/>
        <v>0</v>
      </c>
      <c r="AE94" s="71" t="s">
        <v>68</v>
      </c>
      <c r="AG94" s="105">
        <f t="shared" si="14"/>
        <v>8.0957000000000008</v>
      </c>
      <c r="AH94" s="104">
        <f t="shared" si="11"/>
        <v>177.29583</v>
      </c>
    </row>
    <row r="95" spans="1:34" ht="29.25" customHeight="1" x14ac:dyDescent="0.2">
      <c r="A95" s="67">
        <v>41733</v>
      </c>
      <c r="B95" s="65" t="s">
        <v>69</v>
      </c>
      <c r="C95" s="99" t="s">
        <v>1524</v>
      </c>
      <c r="D95" s="65" t="s">
        <v>3</v>
      </c>
      <c r="E95" s="228" t="s">
        <v>4</v>
      </c>
      <c r="F95" s="248">
        <v>32.6</v>
      </c>
      <c r="G95" s="86">
        <v>32.6</v>
      </c>
      <c r="H95" s="86"/>
      <c r="I95" s="305">
        <v>32.6</v>
      </c>
      <c r="J95" s="345"/>
      <c r="K95" s="345"/>
      <c r="L95" s="235">
        <v>44.121200000000002</v>
      </c>
      <c r="M95" s="93">
        <v>1438.35</v>
      </c>
      <c r="N95" s="311">
        <v>1438.35</v>
      </c>
      <c r="O95" s="311"/>
      <c r="P95" s="311">
        <v>0</v>
      </c>
      <c r="Q95" s="311">
        <v>1438.35112</v>
      </c>
      <c r="R95" s="245">
        <v>0</v>
      </c>
      <c r="S95" s="313">
        <v>0</v>
      </c>
      <c r="T95" s="299">
        <v>1.0000007786700038</v>
      </c>
      <c r="U95" s="277">
        <v>60.44</v>
      </c>
      <c r="V95" s="100"/>
      <c r="W95" s="100">
        <f t="shared" si="9"/>
        <v>42.815589226695998</v>
      </c>
      <c r="X95" s="101">
        <f t="shared" si="12"/>
        <v>0.70839823339999997</v>
      </c>
      <c r="Y95" s="102" t="b">
        <f t="shared" si="10"/>
        <v>0</v>
      </c>
      <c r="Z95" s="86">
        <v>60.44</v>
      </c>
      <c r="AA95" s="103">
        <f t="shared" si="13"/>
        <v>60.44</v>
      </c>
      <c r="AB95" s="76">
        <v>1970.36</v>
      </c>
      <c r="AC95" s="104" t="b">
        <f t="shared" si="8"/>
        <v>0</v>
      </c>
      <c r="AE95" s="71" t="s">
        <v>70</v>
      </c>
      <c r="AG95" s="105">
        <f t="shared" si="14"/>
        <v>44.121200000000002</v>
      </c>
      <c r="AH95" s="104">
        <f t="shared" si="11"/>
        <v>1438.35112</v>
      </c>
    </row>
    <row r="96" spans="1:34" ht="16.5" customHeight="1" x14ac:dyDescent="0.2">
      <c r="A96" s="67">
        <v>42098</v>
      </c>
      <c r="B96" s="65" t="s">
        <v>71</v>
      </c>
      <c r="C96" s="99" t="s">
        <v>1525</v>
      </c>
      <c r="D96" s="65" t="s">
        <v>3</v>
      </c>
      <c r="E96" s="228" t="s">
        <v>73</v>
      </c>
      <c r="F96" s="248">
        <v>1</v>
      </c>
      <c r="G96" s="86">
        <v>1</v>
      </c>
      <c r="H96" s="86"/>
      <c r="I96" s="305">
        <v>1</v>
      </c>
      <c r="J96" s="345"/>
      <c r="K96" s="345"/>
      <c r="L96" s="235">
        <v>434.43759999999997</v>
      </c>
      <c r="M96" s="93">
        <v>434.43</v>
      </c>
      <c r="N96" s="311">
        <v>434.43</v>
      </c>
      <c r="O96" s="311"/>
      <c r="P96" s="311">
        <v>0</v>
      </c>
      <c r="Q96" s="311">
        <v>434.43759999999997</v>
      </c>
      <c r="R96" s="245">
        <v>0</v>
      </c>
      <c r="S96" s="313">
        <v>0</v>
      </c>
      <c r="T96" s="299">
        <v>1.0000174941877862</v>
      </c>
      <c r="U96" s="277">
        <v>595.12</v>
      </c>
      <c r="V96" s="100"/>
      <c r="W96" s="100">
        <f t="shared" si="9"/>
        <v>421.58195666100801</v>
      </c>
      <c r="X96" s="101">
        <f t="shared" si="12"/>
        <v>0.70839823339999997</v>
      </c>
      <c r="Y96" s="102" t="b">
        <f t="shared" si="10"/>
        <v>0</v>
      </c>
      <c r="Z96" s="86">
        <v>595.12</v>
      </c>
      <c r="AA96" s="103">
        <f t="shared" si="13"/>
        <v>595.12</v>
      </c>
      <c r="AB96" s="82">
        <v>595.12</v>
      </c>
      <c r="AC96" s="104" t="b">
        <f t="shared" si="8"/>
        <v>0</v>
      </c>
      <c r="AE96" s="71" t="s">
        <v>72</v>
      </c>
      <c r="AG96" s="105">
        <f t="shared" si="14"/>
        <v>434.43759999999997</v>
      </c>
      <c r="AH96" s="104">
        <f t="shared" si="11"/>
        <v>434.43759999999997</v>
      </c>
    </row>
    <row r="97" spans="1:34" ht="18" customHeight="1" x14ac:dyDescent="0.2">
      <c r="A97" s="120" t="s">
        <v>591</v>
      </c>
      <c r="B97" s="121"/>
      <c r="C97" s="122" t="s">
        <v>74</v>
      </c>
      <c r="D97" s="123"/>
      <c r="E97" s="230"/>
      <c r="F97" s="249"/>
      <c r="G97" s="139"/>
      <c r="H97" s="139"/>
      <c r="I97" s="307"/>
      <c r="J97" s="347"/>
      <c r="K97" s="347"/>
      <c r="L97" s="237"/>
      <c r="M97" s="124">
        <v>16536.509999999998</v>
      </c>
      <c r="N97" s="124">
        <v>16536.509999999998</v>
      </c>
      <c r="O97" s="124"/>
      <c r="P97" s="124">
        <v>0</v>
      </c>
      <c r="Q97" s="124">
        <v>16536.614000999998</v>
      </c>
      <c r="R97" s="265">
        <v>0</v>
      </c>
      <c r="S97" s="291">
        <v>0</v>
      </c>
      <c r="T97" s="265">
        <v>1.0000062891746808</v>
      </c>
      <c r="U97" s="279"/>
      <c r="V97" s="100"/>
      <c r="W97" s="100">
        <f t="shared" si="9"/>
        <v>0</v>
      </c>
      <c r="X97" s="101" t="e">
        <f t="shared" si="12"/>
        <v>#DIV/0!</v>
      </c>
      <c r="Y97" s="102" t="b">
        <f t="shared" si="10"/>
        <v>1</v>
      </c>
      <c r="Z97" s="123"/>
      <c r="AA97" s="103">
        <f t="shared" si="13"/>
        <v>0</v>
      </c>
      <c r="AB97" s="126">
        <v>22652.71</v>
      </c>
      <c r="AC97" s="104" t="b">
        <f t="shared" si="8"/>
        <v>0</v>
      </c>
      <c r="AE97" s="122" t="s">
        <v>74</v>
      </c>
      <c r="AG97" s="105">
        <f t="shared" si="14"/>
        <v>0</v>
      </c>
      <c r="AH97" s="104">
        <f t="shared" si="11"/>
        <v>0</v>
      </c>
    </row>
    <row r="98" spans="1:34" ht="1.1499999999999999" customHeight="1" x14ac:dyDescent="0.2">
      <c r="A98" s="65" t="s">
        <v>592</v>
      </c>
      <c r="B98" s="68">
        <v>96523</v>
      </c>
      <c r="C98" s="99" t="s">
        <v>1492</v>
      </c>
      <c r="D98" s="65" t="s">
        <v>3</v>
      </c>
      <c r="E98" s="228" t="s">
        <v>9</v>
      </c>
      <c r="F98" s="324">
        <v>18.47</v>
      </c>
      <c r="G98" s="328">
        <v>18.47</v>
      </c>
      <c r="H98" s="328"/>
      <c r="I98" s="326">
        <v>18.47</v>
      </c>
      <c r="J98" s="345"/>
      <c r="K98" s="345"/>
      <c r="L98" s="235">
        <v>96.900200000000012</v>
      </c>
      <c r="M98" s="93">
        <v>1789.74</v>
      </c>
      <c r="N98" s="311">
        <v>1789.74</v>
      </c>
      <c r="O98" s="311"/>
      <c r="P98" s="311">
        <v>0</v>
      </c>
      <c r="Q98" s="311">
        <v>1789.74</v>
      </c>
      <c r="R98" s="245">
        <v>0</v>
      </c>
      <c r="S98" s="313">
        <v>0</v>
      </c>
      <c r="T98" s="299">
        <v>1</v>
      </c>
      <c r="U98" s="277">
        <v>132.74</v>
      </c>
      <c r="V98" s="100"/>
      <c r="W98" s="100">
        <f t="shared" si="9"/>
        <v>94.032781501515998</v>
      </c>
      <c r="X98" s="101">
        <f t="shared" si="12"/>
        <v>0.70839823339999997</v>
      </c>
      <c r="Y98" s="102" t="b">
        <f t="shared" si="10"/>
        <v>0</v>
      </c>
      <c r="Z98" s="86">
        <v>132.74</v>
      </c>
      <c r="AA98" s="103">
        <f t="shared" si="13"/>
        <v>132.74</v>
      </c>
      <c r="AB98" s="76">
        <v>2451.66</v>
      </c>
      <c r="AC98" s="104" t="b">
        <f t="shared" si="8"/>
        <v>0</v>
      </c>
      <c r="AE98" s="71" t="s">
        <v>35</v>
      </c>
      <c r="AG98" s="105">
        <f t="shared" si="14"/>
        <v>96.900200000000012</v>
      </c>
      <c r="AH98" s="104">
        <f t="shared" si="11"/>
        <v>1789.7466940000002</v>
      </c>
    </row>
    <row r="99" spans="1:34" ht="18" customHeight="1" x14ac:dyDescent="0.2">
      <c r="A99" s="65" t="s">
        <v>593</v>
      </c>
      <c r="B99" s="66">
        <v>104737</v>
      </c>
      <c r="C99" s="99" t="s">
        <v>1493</v>
      </c>
      <c r="D99" s="65" t="s">
        <v>3</v>
      </c>
      <c r="E99" s="228" t="s">
        <v>9</v>
      </c>
      <c r="F99" s="325">
        <v>16.420000000000002</v>
      </c>
      <c r="G99" s="329">
        <v>16.420000000000002</v>
      </c>
      <c r="H99" s="329"/>
      <c r="I99" s="326">
        <v>16.420000000000002</v>
      </c>
      <c r="J99" s="345"/>
      <c r="K99" s="345"/>
      <c r="L99" s="235">
        <v>21.863499999999998</v>
      </c>
      <c r="M99" s="93">
        <v>358.99</v>
      </c>
      <c r="N99" s="311">
        <v>358.99</v>
      </c>
      <c r="O99" s="311"/>
      <c r="P99" s="311">
        <v>0</v>
      </c>
      <c r="Q99" s="311">
        <v>358.99</v>
      </c>
      <c r="R99" s="245">
        <v>0</v>
      </c>
      <c r="S99" s="313">
        <v>0</v>
      </c>
      <c r="T99" s="299">
        <v>1</v>
      </c>
      <c r="U99" s="277">
        <v>29.95</v>
      </c>
      <c r="V99" s="100"/>
      <c r="W99" s="100">
        <f t="shared" si="9"/>
        <v>21.216527090329997</v>
      </c>
      <c r="X99" s="101">
        <f t="shared" si="12"/>
        <v>0.70839823339999997</v>
      </c>
      <c r="Y99" s="102" t="b">
        <f t="shared" si="10"/>
        <v>0</v>
      </c>
      <c r="Z99" s="86">
        <v>29.95</v>
      </c>
      <c r="AA99" s="103">
        <f t="shared" si="13"/>
        <v>29.95</v>
      </c>
      <c r="AB99" s="82">
        <v>491.81</v>
      </c>
      <c r="AC99" s="104" t="b">
        <f t="shared" si="8"/>
        <v>0</v>
      </c>
      <c r="AE99" s="71" t="s">
        <v>36</v>
      </c>
      <c r="AG99" s="105">
        <f t="shared" si="14"/>
        <v>21.863499999999998</v>
      </c>
      <c r="AH99" s="104">
        <f t="shared" si="11"/>
        <v>358.99867</v>
      </c>
    </row>
    <row r="100" spans="1:34" ht="45.6" customHeight="1" x14ac:dyDescent="0.2">
      <c r="A100" s="65" t="s">
        <v>594</v>
      </c>
      <c r="B100" s="66">
        <v>100973</v>
      </c>
      <c r="C100" s="99" t="s">
        <v>1494</v>
      </c>
      <c r="D100" s="65" t="s">
        <v>3</v>
      </c>
      <c r="E100" s="228" t="s">
        <v>9</v>
      </c>
      <c r="F100" s="324">
        <v>40.43</v>
      </c>
      <c r="G100" s="328">
        <v>40.43</v>
      </c>
      <c r="H100" s="328"/>
      <c r="I100" s="326">
        <v>40.43</v>
      </c>
      <c r="J100" s="345"/>
      <c r="K100" s="345"/>
      <c r="L100" s="235">
        <v>8.5628999999999991</v>
      </c>
      <c r="M100" s="93">
        <v>346.19</v>
      </c>
      <c r="N100" s="311">
        <v>346.19</v>
      </c>
      <c r="O100" s="311"/>
      <c r="P100" s="311">
        <v>0</v>
      </c>
      <c r="Q100" s="311">
        <v>346.19</v>
      </c>
      <c r="R100" s="245">
        <v>0</v>
      </c>
      <c r="S100" s="313">
        <v>0</v>
      </c>
      <c r="T100" s="299">
        <v>1</v>
      </c>
      <c r="U100" s="277">
        <v>11.73</v>
      </c>
      <c r="V100" s="100"/>
      <c r="W100" s="100">
        <f t="shared" si="9"/>
        <v>8.3095112777820006</v>
      </c>
      <c r="X100" s="101">
        <f t="shared" si="12"/>
        <v>0.70839823340000008</v>
      </c>
      <c r="Y100" s="102" t="b">
        <f t="shared" si="10"/>
        <v>0</v>
      </c>
      <c r="Z100" s="86">
        <v>11.73</v>
      </c>
      <c r="AA100" s="103">
        <f t="shared" si="13"/>
        <v>11.73</v>
      </c>
      <c r="AB100" s="82">
        <v>474.29</v>
      </c>
      <c r="AC100" s="104" t="b">
        <f t="shared" si="8"/>
        <v>0</v>
      </c>
      <c r="AE100" s="71" t="s">
        <v>37</v>
      </c>
      <c r="AG100" s="105">
        <f t="shared" si="14"/>
        <v>8.5628999999999991</v>
      </c>
      <c r="AH100" s="104">
        <f t="shared" si="11"/>
        <v>346.19804699999997</v>
      </c>
    </row>
    <row r="101" spans="1:34" ht="34.15" customHeight="1" x14ac:dyDescent="0.2">
      <c r="A101" s="65" t="s">
        <v>595</v>
      </c>
      <c r="B101" s="66">
        <v>97914</v>
      </c>
      <c r="C101" s="99" t="s">
        <v>1495</v>
      </c>
      <c r="D101" s="65" t="s">
        <v>3</v>
      </c>
      <c r="E101" s="228" t="s">
        <v>39</v>
      </c>
      <c r="F101" s="324">
        <v>41</v>
      </c>
      <c r="G101" s="328">
        <v>41</v>
      </c>
      <c r="H101" s="328"/>
      <c r="I101" s="326">
        <v>41</v>
      </c>
      <c r="J101" s="345"/>
      <c r="K101" s="345"/>
      <c r="L101" s="235">
        <v>2.7667000000000002</v>
      </c>
      <c r="M101" s="93">
        <v>113.43</v>
      </c>
      <c r="N101" s="311">
        <v>113.43</v>
      </c>
      <c r="O101" s="311"/>
      <c r="P101" s="311">
        <v>0</v>
      </c>
      <c r="Q101" s="311">
        <v>113.43</v>
      </c>
      <c r="R101" s="245">
        <v>0</v>
      </c>
      <c r="S101" s="313">
        <v>0</v>
      </c>
      <c r="T101" s="299">
        <v>1</v>
      </c>
      <c r="U101" s="277">
        <v>3.79</v>
      </c>
      <c r="V101" s="100"/>
      <c r="W101" s="100">
        <f t="shared" si="9"/>
        <v>2.6848293045860001</v>
      </c>
      <c r="X101" s="101">
        <f t="shared" si="12"/>
        <v>0.70839823340000008</v>
      </c>
      <c r="Y101" s="102" t="b">
        <f t="shared" si="10"/>
        <v>0</v>
      </c>
      <c r="Z101" s="86">
        <v>3.79</v>
      </c>
      <c r="AA101" s="103">
        <f t="shared" si="13"/>
        <v>3.79</v>
      </c>
      <c r="AB101" s="82">
        <v>155.55000000000001</v>
      </c>
      <c r="AC101" s="104" t="b">
        <f t="shared" ref="AC101:AC164" si="15">AB101=M101</f>
        <v>0</v>
      </c>
      <c r="AE101" s="71" t="s">
        <v>38</v>
      </c>
      <c r="AG101" s="105">
        <f t="shared" si="14"/>
        <v>2.7667000000000002</v>
      </c>
      <c r="AH101" s="104">
        <f t="shared" si="11"/>
        <v>113.43470000000001</v>
      </c>
    </row>
    <row r="102" spans="1:34" ht="32.25" customHeight="1" x14ac:dyDescent="0.2">
      <c r="A102" s="65" t="s">
        <v>596</v>
      </c>
      <c r="B102" s="66">
        <v>96535</v>
      </c>
      <c r="C102" s="99" t="s">
        <v>1526</v>
      </c>
      <c r="D102" s="65" t="s">
        <v>3</v>
      </c>
      <c r="E102" s="228" t="s">
        <v>4</v>
      </c>
      <c r="F102" s="324">
        <v>9.83</v>
      </c>
      <c r="G102" s="328">
        <v>9.83</v>
      </c>
      <c r="H102" s="328"/>
      <c r="I102" s="326">
        <v>9.83</v>
      </c>
      <c r="J102" s="345"/>
      <c r="K102" s="345"/>
      <c r="L102" s="235">
        <v>136.4443</v>
      </c>
      <c r="M102" s="93">
        <v>1341.24</v>
      </c>
      <c r="N102" s="311">
        <v>1341.24</v>
      </c>
      <c r="O102" s="311"/>
      <c r="P102" s="311">
        <v>0</v>
      </c>
      <c r="Q102" s="311">
        <v>1341.2474689999999</v>
      </c>
      <c r="R102" s="245">
        <v>0</v>
      </c>
      <c r="S102" s="313">
        <v>0</v>
      </c>
      <c r="T102" s="299">
        <v>1.0000055687274461</v>
      </c>
      <c r="U102" s="277">
        <v>186.91</v>
      </c>
      <c r="V102" s="100"/>
      <c r="W102" s="100">
        <f t="shared" si="9"/>
        <v>132.40671380479398</v>
      </c>
      <c r="X102" s="101">
        <f t="shared" si="12"/>
        <v>0.70839823339999985</v>
      </c>
      <c r="Y102" s="102" t="b">
        <f t="shared" si="10"/>
        <v>0</v>
      </c>
      <c r="Z102" s="86">
        <v>186.91</v>
      </c>
      <c r="AA102" s="103">
        <f t="shared" si="13"/>
        <v>186.91</v>
      </c>
      <c r="AB102" s="76">
        <v>1837.35</v>
      </c>
      <c r="AC102" s="104" t="b">
        <f t="shared" si="15"/>
        <v>0</v>
      </c>
      <c r="AE102" s="71" t="s">
        <v>41</v>
      </c>
      <c r="AG102" s="105">
        <f t="shared" si="14"/>
        <v>136.4443</v>
      </c>
      <c r="AH102" s="104">
        <f t="shared" si="11"/>
        <v>1341.2474689999999</v>
      </c>
    </row>
    <row r="103" spans="1:34" ht="34.5" customHeight="1" x14ac:dyDescent="0.2">
      <c r="A103" s="65" t="s">
        <v>597</v>
      </c>
      <c r="B103" s="66">
        <v>92409</v>
      </c>
      <c r="C103" s="99" t="s">
        <v>1527</v>
      </c>
      <c r="D103" s="65" t="s">
        <v>3</v>
      </c>
      <c r="E103" s="228" t="s">
        <v>4</v>
      </c>
      <c r="F103" s="248">
        <v>12.76</v>
      </c>
      <c r="G103" s="327">
        <v>12.76</v>
      </c>
      <c r="H103" s="327"/>
      <c r="I103" s="305">
        <v>12.76</v>
      </c>
      <c r="J103" s="345"/>
      <c r="K103" s="345"/>
      <c r="L103" s="235">
        <v>82.219899999999996</v>
      </c>
      <c r="M103" s="93">
        <v>1049.1199999999999</v>
      </c>
      <c r="N103" s="311">
        <v>1049.1199999999999</v>
      </c>
      <c r="O103" s="311"/>
      <c r="P103" s="311">
        <v>0</v>
      </c>
      <c r="Q103" s="311">
        <v>1049.1259239999999</v>
      </c>
      <c r="R103" s="245">
        <v>0</v>
      </c>
      <c r="S103" s="313">
        <v>0</v>
      </c>
      <c r="T103" s="299">
        <v>1.0000056466371816</v>
      </c>
      <c r="U103" s="277">
        <v>112.63</v>
      </c>
      <c r="V103" s="100"/>
      <c r="W103" s="100">
        <f t="shared" si="9"/>
        <v>79.786893027841998</v>
      </c>
      <c r="X103" s="101">
        <f t="shared" si="12"/>
        <v>0.70839823339999997</v>
      </c>
      <c r="Y103" s="102" t="b">
        <f t="shared" si="10"/>
        <v>0</v>
      </c>
      <c r="Z103" s="86">
        <v>112.63</v>
      </c>
      <c r="AA103" s="103">
        <f t="shared" si="13"/>
        <v>112.63</v>
      </c>
      <c r="AB103" s="76">
        <v>1437.18</v>
      </c>
      <c r="AC103" s="104" t="b">
        <f t="shared" si="15"/>
        <v>0</v>
      </c>
      <c r="AE103" s="71" t="s">
        <v>75</v>
      </c>
      <c r="AG103" s="105">
        <f t="shared" si="14"/>
        <v>82.219899999999996</v>
      </c>
      <c r="AH103" s="104">
        <f t="shared" si="11"/>
        <v>1049.1259239999999</v>
      </c>
    </row>
    <row r="104" spans="1:34" ht="33.75" customHeight="1" x14ac:dyDescent="0.2">
      <c r="A104" s="65" t="s">
        <v>598</v>
      </c>
      <c r="B104" s="66">
        <v>92463</v>
      </c>
      <c r="C104" s="99" t="s">
        <v>1528</v>
      </c>
      <c r="D104" s="65" t="s">
        <v>3</v>
      </c>
      <c r="E104" s="228" t="s">
        <v>4</v>
      </c>
      <c r="F104" s="248">
        <v>12.34</v>
      </c>
      <c r="G104" s="86">
        <v>12.34</v>
      </c>
      <c r="H104" s="86"/>
      <c r="I104" s="305">
        <v>12.34</v>
      </c>
      <c r="J104" s="345"/>
      <c r="K104" s="345"/>
      <c r="L104" s="235">
        <v>138.69999999999999</v>
      </c>
      <c r="M104" s="93">
        <v>1711.55</v>
      </c>
      <c r="N104" s="311">
        <v>1711.55</v>
      </c>
      <c r="O104" s="311"/>
      <c r="P104" s="311">
        <v>0</v>
      </c>
      <c r="Q104" s="311">
        <v>1711.5579999999998</v>
      </c>
      <c r="R104" s="245">
        <v>0</v>
      </c>
      <c r="S104" s="313">
        <v>0</v>
      </c>
      <c r="T104" s="299">
        <v>1.0000046741257922</v>
      </c>
      <c r="U104" s="277">
        <v>190</v>
      </c>
      <c r="V104" s="100"/>
      <c r="W104" s="100">
        <f t="shared" si="9"/>
        <v>134.59566434600001</v>
      </c>
      <c r="X104" s="101">
        <f t="shared" si="12"/>
        <v>0.70839823340000008</v>
      </c>
      <c r="Y104" s="102" t="b">
        <f t="shared" si="10"/>
        <v>0</v>
      </c>
      <c r="Z104" s="86">
        <v>190</v>
      </c>
      <c r="AA104" s="103">
        <f t="shared" si="13"/>
        <v>190</v>
      </c>
      <c r="AB104" s="76">
        <v>2344.54</v>
      </c>
      <c r="AC104" s="104" t="b">
        <f t="shared" si="15"/>
        <v>0</v>
      </c>
      <c r="AE104" s="71" t="s">
        <v>76</v>
      </c>
      <c r="AG104" s="105">
        <f t="shared" si="14"/>
        <v>138.69999999999999</v>
      </c>
      <c r="AH104" s="104">
        <f t="shared" si="11"/>
        <v>1711.5579999999998</v>
      </c>
    </row>
    <row r="105" spans="1:34" ht="32.25" customHeight="1" x14ac:dyDescent="0.2">
      <c r="A105" s="65" t="s">
        <v>599</v>
      </c>
      <c r="B105" s="66">
        <v>92518</v>
      </c>
      <c r="C105" s="99" t="s">
        <v>1523</v>
      </c>
      <c r="D105" s="65" t="s">
        <v>3</v>
      </c>
      <c r="E105" s="228" t="s">
        <v>4</v>
      </c>
      <c r="F105" s="248">
        <v>10.36</v>
      </c>
      <c r="G105" s="86">
        <v>10.36</v>
      </c>
      <c r="H105" s="86"/>
      <c r="I105" s="305">
        <v>10.36</v>
      </c>
      <c r="J105" s="345"/>
      <c r="K105" s="345"/>
      <c r="L105" s="235">
        <v>39.982100000000003</v>
      </c>
      <c r="M105" s="93">
        <v>414.21</v>
      </c>
      <c r="N105" s="311">
        <v>414.21</v>
      </c>
      <c r="O105" s="311"/>
      <c r="P105" s="311">
        <v>0</v>
      </c>
      <c r="Q105" s="311">
        <v>414.21455600000002</v>
      </c>
      <c r="R105" s="245">
        <v>0</v>
      </c>
      <c r="S105" s="313">
        <v>0</v>
      </c>
      <c r="T105" s="299">
        <v>1.0000109992515875</v>
      </c>
      <c r="U105" s="277">
        <v>54.77</v>
      </c>
      <c r="V105" s="100"/>
      <c r="W105" s="100">
        <f t="shared" si="9"/>
        <v>38.798971243318</v>
      </c>
      <c r="X105" s="101">
        <f t="shared" si="12"/>
        <v>0.70839823339999997</v>
      </c>
      <c r="Y105" s="102" t="b">
        <f t="shared" si="10"/>
        <v>0</v>
      </c>
      <c r="Z105" s="86">
        <v>54.77</v>
      </c>
      <c r="AA105" s="103">
        <f t="shared" si="13"/>
        <v>54.77</v>
      </c>
      <c r="AB105" s="82">
        <v>567.47</v>
      </c>
      <c r="AC105" s="104" t="b">
        <f t="shared" si="15"/>
        <v>0</v>
      </c>
      <c r="AE105" s="71" t="s">
        <v>77</v>
      </c>
      <c r="AG105" s="105">
        <f t="shared" si="14"/>
        <v>39.982100000000003</v>
      </c>
      <c r="AH105" s="104">
        <f t="shared" si="11"/>
        <v>414.21455600000002</v>
      </c>
    </row>
    <row r="106" spans="1:34" ht="18.75" customHeight="1" x14ac:dyDescent="0.2">
      <c r="A106" s="65" t="s">
        <v>600</v>
      </c>
      <c r="B106" s="66">
        <v>98557</v>
      </c>
      <c r="C106" s="99" t="s">
        <v>1503</v>
      </c>
      <c r="D106" s="65" t="s">
        <v>3</v>
      </c>
      <c r="E106" s="228" t="s">
        <v>4</v>
      </c>
      <c r="F106" s="248">
        <v>9.83</v>
      </c>
      <c r="G106" s="86">
        <v>9.83</v>
      </c>
      <c r="H106" s="86"/>
      <c r="I106" s="305">
        <v>9.83</v>
      </c>
      <c r="J106" s="345"/>
      <c r="K106" s="345"/>
      <c r="L106" s="235">
        <v>44.734400000000001</v>
      </c>
      <c r="M106" s="93">
        <v>439.73</v>
      </c>
      <c r="N106" s="311">
        <v>439.73</v>
      </c>
      <c r="O106" s="311"/>
      <c r="P106" s="311">
        <v>0</v>
      </c>
      <c r="Q106" s="311">
        <v>439.73915199999999</v>
      </c>
      <c r="R106" s="245">
        <v>0</v>
      </c>
      <c r="S106" s="313">
        <v>0</v>
      </c>
      <c r="T106" s="299">
        <v>1.0000208127714734</v>
      </c>
      <c r="U106" s="277">
        <v>61.28</v>
      </c>
      <c r="V106" s="100"/>
      <c r="W106" s="100">
        <f t="shared" si="9"/>
        <v>43.410643742752001</v>
      </c>
      <c r="X106" s="101">
        <f t="shared" si="12"/>
        <v>0.70839823339999997</v>
      </c>
      <c r="Y106" s="102" t="b">
        <f t="shared" si="10"/>
        <v>0</v>
      </c>
      <c r="Z106" s="86">
        <v>61.28</v>
      </c>
      <c r="AA106" s="103">
        <f t="shared" si="13"/>
        <v>61.28</v>
      </c>
      <c r="AB106" s="82">
        <v>602.35</v>
      </c>
      <c r="AC106" s="104" t="b">
        <f t="shared" si="15"/>
        <v>0</v>
      </c>
      <c r="AE106" s="71" t="s">
        <v>48</v>
      </c>
      <c r="AG106" s="105">
        <f t="shared" si="14"/>
        <v>44.734400000000001</v>
      </c>
      <c r="AH106" s="104">
        <f t="shared" si="11"/>
        <v>439.73915199999999</v>
      </c>
    </row>
    <row r="107" spans="1:34" ht="34.5" customHeight="1" x14ac:dyDescent="0.2">
      <c r="A107" s="67">
        <v>40273</v>
      </c>
      <c r="B107" s="66">
        <v>102473</v>
      </c>
      <c r="C107" s="99" t="s">
        <v>1496</v>
      </c>
      <c r="D107" s="65" t="s">
        <v>3</v>
      </c>
      <c r="E107" s="228" t="s">
        <v>9</v>
      </c>
      <c r="F107" s="248">
        <v>0.11</v>
      </c>
      <c r="G107" s="86">
        <v>0.11</v>
      </c>
      <c r="H107" s="86"/>
      <c r="I107" s="305">
        <v>0.11</v>
      </c>
      <c r="J107" s="345"/>
      <c r="K107" s="345"/>
      <c r="L107" s="235">
        <v>570.93299999999999</v>
      </c>
      <c r="M107" s="93">
        <v>62.8</v>
      </c>
      <c r="N107" s="311">
        <v>62.8</v>
      </c>
      <c r="O107" s="311"/>
      <c r="P107" s="311">
        <v>0</v>
      </c>
      <c r="Q107" s="311">
        <v>62.802630000000001</v>
      </c>
      <c r="R107" s="245">
        <v>0</v>
      </c>
      <c r="S107" s="313">
        <v>0</v>
      </c>
      <c r="T107" s="299">
        <v>1.0000418789808918</v>
      </c>
      <c r="U107" s="277">
        <v>782.1</v>
      </c>
      <c r="V107" s="100"/>
      <c r="W107" s="100">
        <f t="shared" si="9"/>
        <v>554.03825834214001</v>
      </c>
      <c r="X107" s="101">
        <f t="shared" si="12"/>
        <v>0.70839823339999997</v>
      </c>
      <c r="Y107" s="102" t="b">
        <f t="shared" si="10"/>
        <v>0</v>
      </c>
      <c r="Z107" s="86">
        <v>782.1</v>
      </c>
      <c r="AA107" s="103">
        <f t="shared" si="13"/>
        <v>782.1</v>
      </c>
      <c r="AB107" s="82">
        <v>86.03</v>
      </c>
      <c r="AC107" s="104" t="b">
        <f t="shared" si="15"/>
        <v>0</v>
      </c>
      <c r="AE107" s="71" t="s">
        <v>40</v>
      </c>
      <c r="AG107" s="105">
        <f t="shared" si="14"/>
        <v>570.93299999999999</v>
      </c>
      <c r="AH107" s="104">
        <f t="shared" si="11"/>
        <v>62.802630000000001</v>
      </c>
    </row>
    <row r="108" spans="1:34" ht="34.5" customHeight="1" x14ac:dyDescent="0.2">
      <c r="A108" s="67">
        <v>40638</v>
      </c>
      <c r="B108" s="66">
        <v>102476</v>
      </c>
      <c r="C108" s="99" t="s">
        <v>1504</v>
      </c>
      <c r="D108" s="65" t="s">
        <v>3</v>
      </c>
      <c r="E108" s="228" t="s">
        <v>9</v>
      </c>
      <c r="F108" s="248">
        <v>1.1200000000000001</v>
      </c>
      <c r="G108" s="86">
        <v>1.1200000000000001</v>
      </c>
      <c r="H108" s="86"/>
      <c r="I108" s="305">
        <v>1.1200000000000001</v>
      </c>
      <c r="J108" s="345"/>
      <c r="K108" s="345"/>
      <c r="L108" s="235">
        <v>668.31500000000005</v>
      </c>
      <c r="M108" s="93">
        <v>748.51</v>
      </c>
      <c r="N108" s="311">
        <v>748.51</v>
      </c>
      <c r="O108" s="311"/>
      <c r="P108" s="311">
        <v>0</v>
      </c>
      <c r="Q108" s="311">
        <v>748.51280000000008</v>
      </c>
      <c r="R108" s="245">
        <v>0</v>
      </c>
      <c r="S108" s="313">
        <v>0</v>
      </c>
      <c r="T108" s="299">
        <v>1.0000037407649867</v>
      </c>
      <c r="U108" s="277">
        <v>915.5</v>
      </c>
      <c r="V108" s="100"/>
      <c r="W108" s="100">
        <f t="shared" si="9"/>
        <v>648.53858267769999</v>
      </c>
      <c r="X108" s="101">
        <f t="shared" si="12"/>
        <v>0.70839823339999997</v>
      </c>
      <c r="Y108" s="102" t="b">
        <f t="shared" si="10"/>
        <v>0</v>
      </c>
      <c r="Z108" s="86">
        <v>915.5</v>
      </c>
      <c r="AA108" s="103">
        <f t="shared" si="13"/>
        <v>915.5</v>
      </c>
      <c r="AB108" s="76">
        <v>1025.3499999999999</v>
      </c>
      <c r="AC108" s="104" t="b">
        <f t="shared" si="15"/>
        <v>0</v>
      </c>
      <c r="AE108" s="71" t="s">
        <v>113</v>
      </c>
      <c r="AG108" s="105">
        <f t="shared" si="14"/>
        <v>668.31500000000005</v>
      </c>
      <c r="AH108" s="104">
        <f t="shared" si="11"/>
        <v>748.51280000000008</v>
      </c>
    </row>
    <row r="109" spans="1:34" ht="33" customHeight="1" x14ac:dyDescent="0.2">
      <c r="A109" s="67">
        <v>41004</v>
      </c>
      <c r="B109" s="66">
        <v>103673</v>
      </c>
      <c r="C109" s="99" t="s">
        <v>1505</v>
      </c>
      <c r="D109" s="65" t="s">
        <v>3</v>
      </c>
      <c r="E109" s="228" t="s">
        <v>9</v>
      </c>
      <c r="F109" s="248">
        <v>1.1200000000000001</v>
      </c>
      <c r="G109" s="86">
        <v>1.1200000000000001</v>
      </c>
      <c r="H109" s="86"/>
      <c r="I109" s="305">
        <v>1.1200000000000001</v>
      </c>
      <c r="J109" s="345"/>
      <c r="K109" s="345"/>
      <c r="L109" s="235">
        <v>42.7196</v>
      </c>
      <c r="M109" s="93">
        <v>47.84</v>
      </c>
      <c r="N109" s="311">
        <v>47.84</v>
      </c>
      <c r="O109" s="311"/>
      <c r="P109" s="311">
        <v>0</v>
      </c>
      <c r="Q109" s="311">
        <v>47.845952000000004</v>
      </c>
      <c r="R109" s="245">
        <v>0</v>
      </c>
      <c r="S109" s="313">
        <v>0</v>
      </c>
      <c r="T109" s="299">
        <v>1.0001244147157191</v>
      </c>
      <c r="U109" s="277">
        <v>58.52</v>
      </c>
      <c r="V109" s="100"/>
      <c r="W109" s="100">
        <f t="shared" si="9"/>
        <v>41.455464618568001</v>
      </c>
      <c r="X109" s="101">
        <f t="shared" si="12"/>
        <v>0.70839823339999997</v>
      </c>
      <c r="Y109" s="102" t="b">
        <f t="shared" si="10"/>
        <v>0</v>
      </c>
      <c r="Z109" s="86">
        <v>58.52</v>
      </c>
      <c r="AA109" s="103">
        <f t="shared" si="13"/>
        <v>58.52</v>
      </c>
      <c r="AB109" s="82">
        <v>65.540000000000006</v>
      </c>
      <c r="AC109" s="104" t="b">
        <f t="shared" si="15"/>
        <v>0</v>
      </c>
      <c r="AE109" s="71" t="s">
        <v>114</v>
      </c>
      <c r="AG109" s="105">
        <f t="shared" si="14"/>
        <v>42.7196</v>
      </c>
      <c r="AH109" s="104">
        <f t="shared" si="11"/>
        <v>47.845952000000004</v>
      </c>
    </row>
    <row r="110" spans="1:34" ht="32.25" customHeight="1" x14ac:dyDescent="0.2">
      <c r="A110" s="67">
        <v>41369</v>
      </c>
      <c r="B110" s="66">
        <v>96558</v>
      </c>
      <c r="C110" s="99" t="s">
        <v>1506</v>
      </c>
      <c r="D110" s="65" t="s">
        <v>3</v>
      </c>
      <c r="E110" s="228" t="s">
        <v>9</v>
      </c>
      <c r="F110" s="248">
        <v>0.09</v>
      </c>
      <c r="G110" s="86">
        <v>0.09</v>
      </c>
      <c r="H110" s="86"/>
      <c r="I110" s="305">
        <v>0.09</v>
      </c>
      <c r="J110" s="345"/>
      <c r="K110" s="345"/>
      <c r="L110" s="235">
        <v>708.96139999999991</v>
      </c>
      <c r="M110" s="93">
        <v>63.8</v>
      </c>
      <c r="N110" s="311">
        <v>63.8</v>
      </c>
      <c r="O110" s="311"/>
      <c r="P110" s="311">
        <v>0</v>
      </c>
      <c r="Q110" s="311">
        <v>63.806525999999991</v>
      </c>
      <c r="R110" s="245">
        <v>0</v>
      </c>
      <c r="S110" s="313">
        <v>0</v>
      </c>
      <c r="T110" s="299">
        <v>1.0001022884012538</v>
      </c>
      <c r="U110" s="277">
        <v>971.18</v>
      </c>
      <c r="V110" s="100"/>
      <c r="W110" s="100">
        <f t="shared" si="9"/>
        <v>687.98219631341192</v>
      </c>
      <c r="X110" s="101">
        <f t="shared" si="12"/>
        <v>0.70839823339999997</v>
      </c>
      <c r="Y110" s="102" t="b">
        <f t="shared" si="10"/>
        <v>0</v>
      </c>
      <c r="Z110" s="86">
        <v>971.18</v>
      </c>
      <c r="AA110" s="103">
        <f t="shared" si="13"/>
        <v>971.18</v>
      </c>
      <c r="AB110" s="82">
        <v>87.41</v>
      </c>
      <c r="AC110" s="104" t="b">
        <f t="shared" si="15"/>
        <v>0</v>
      </c>
      <c r="AE110" s="71" t="s">
        <v>1260</v>
      </c>
      <c r="AG110" s="105">
        <f t="shared" si="14"/>
        <v>708.96139999999991</v>
      </c>
      <c r="AH110" s="104">
        <f t="shared" si="11"/>
        <v>63.806525999999991</v>
      </c>
    </row>
    <row r="111" spans="1:34" ht="32.25" customHeight="1" x14ac:dyDescent="0.2">
      <c r="A111" s="67">
        <v>41734</v>
      </c>
      <c r="B111" s="65" t="s">
        <v>78</v>
      </c>
      <c r="C111" s="99" t="s">
        <v>1529</v>
      </c>
      <c r="D111" s="65" t="s">
        <v>3</v>
      </c>
      <c r="E111" s="228" t="s">
        <v>9</v>
      </c>
      <c r="F111" s="248">
        <v>0.57999999999999996</v>
      </c>
      <c r="G111" s="86">
        <v>0.57999999999999996</v>
      </c>
      <c r="H111" s="86"/>
      <c r="I111" s="305">
        <v>0.57999999999999996</v>
      </c>
      <c r="J111" s="345"/>
      <c r="K111" s="345"/>
      <c r="L111" s="235">
        <v>631.14340000000004</v>
      </c>
      <c r="M111" s="93">
        <v>366.06</v>
      </c>
      <c r="N111" s="311">
        <v>366.06</v>
      </c>
      <c r="O111" s="311"/>
      <c r="P111" s="311">
        <v>0</v>
      </c>
      <c r="Q111" s="311">
        <v>366.06317200000001</v>
      </c>
      <c r="R111" s="245">
        <v>0</v>
      </c>
      <c r="S111" s="313">
        <v>0</v>
      </c>
      <c r="T111" s="299">
        <v>1.0000086652461346</v>
      </c>
      <c r="U111" s="277">
        <v>864.58</v>
      </c>
      <c r="V111" s="100"/>
      <c r="W111" s="100">
        <f t="shared" si="9"/>
        <v>612.46694463297194</v>
      </c>
      <c r="X111" s="101">
        <f t="shared" si="12"/>
        <v>0.70839823339999985</v>
      </c>
      <c r="Y111" s="102" t="b">
        <f t="shared" si="10"/>
        <v>0</v>
      </c>
      <c r="Z111" s="86">
        <v>864.58</v>
      </c>
      <c r="AA111" s="103">
        <f t="shared" si="13"/>
        <v>864.58</v>
      </c>
      <c r="AB111" s="82">
        <v>501.45</v>
      </c>
      <c r="AC111" s="104" t="b">
        <f t="shared" si="15"/>
        <v>0</v>
      </c>
      <c r="AE111" s="71" t="s">
        <v>1261</v>
      </c>
      <c r="AG111" s="105">
        <f t="shared" si="14"/>
        <v>631.14340000000004</v>
      </c>
      <c r="AH111" s="104">
        <f t="shared" si="11"/>
        <v>366.06317200000001</v>
      </c>
    </row>
    <row r="112" spans="1:34" ht="27.75" customHeight="1" x14ac:dyDescent="0.2">
      <c r="A112" s="67">
        <v>42099</v>
      </c>
      <c r="B112" s="65" t="s">
        <v>62</v>
      </c>
      <c r="C112" s="99" t="s">
        <v>1516</v>
      </c>
      <c r="D112" s="65" t="s">
        <v>3</v>
      </c>
      <c r="E112" s="228" t="s">
        <v>9</v>
      </c>
      <c r="F112" s="248">
        <v>3.76</v>
      </c>
      <c r="G112" s="86">
        <v>3.76</v>
      </c>
      <c r="H112" s="86"/>
      <c r="I112" s="305">
        <v>3.76</v>
      </c>
      <c r="J112" s="345"/>
      <c r="K112" s="345"/>
      <c r="L112" s="235">
        <v>632.47199999999998</v>
      </c>
      <c r="M112" s="93">
        <v>2378.09</v>
      </c>
      <c r="N112" s="311">
        <v>2378.09</v>
      </c>
      <c r="O112" s="311"/>
      <c r="P112" s="311">
        <v>0</v>
      </c>
      <c r="Q112" s="311">
        <v>2378.0947199999996</v>
      </c>
      <c r="R112" s="245">
        <v>0</v>
      </c>
      <c r="S112" s="313">
        <v>0</v>
      </c>
      <c r="T112" s="299">
        <v>1.0000019847861097</v>
      </c>
      <c r="U112" s="277">
        <v>866.4</v>
      </c>
      <c r="V112" s="100"/>
      <c r="W112" s="100">
        <f t="shared" si="9"/>
        <v>613.75622941775998</v>
      </c>
      <c r="X112" s="101">
        <f t="shared" si="12"/>
        <v>0.70839823339999997</v>
      </c>
      <c r="Y112" s="102" t="b">
        <f t="shared" si="10"/>
        <v>0</v>
      </c>
      <c r="Z112" s="86">
        <v>866.4</v>
      </c>
      <c r="AA112" s="103">
        <f t="shared" si="13"/>
        <v>866.4</v>
      </c>
      <c r="AB112" s="76">
        <v>3257.66</v>
      </c>
      <c r="AC112" s="104" t="b">
        <f t="shared" si="15"/>
        <v>0</v>
      </c>
      <c r="AE112" s="71" t="s">
        <v>89</v>
      </c>
      <c r="AG112" s="105">
        <f t="shared" si="14"/>
        <v>632.47199999999998</v>
      </c>
      <c r="AH112" s="104">
        <f t="shared" si="11"/>
        <v>2378.0947199999996</v>
      </c>
    </row>
    <row r="113" spans="1:34" ht="15.75" customHeight="1" x14ac:dyDescent="0.2">
      <c r="A113" s="67">
        <v>42465</v>
      </c>
      <c r="B113" s="66">
        <v>96543</v>
      </c>
      <c r="C113" s="99" t="s">
        <v>1498</v>
      </c>
      <c r="D113" s="65" t="s">
        <v>3</v>
      </c>
      <c r="E113" s="228" t="s">
        <v>43</v>
      </c>
      <c r="F113" s="248">
        <v>25.2</v>
      </c>
      <c r="G113" s="86">
        <v>25.2</v>
      </c>
      <c r="H113" s="86"/>
      <c r="I113" s="305">
        <v>25.2</v>
      </c>
      <c r="J113" s="345"/>
      <c r="K113" s="345"/>
      <c r="L113" s="235">
        <v>19.4983</v>
      </c>
      <c r="M113" s="93">
        <v>491.35</v>
      </c>
      <c r="N113" s="311">
        <v>491.35</v>
      </c>
      <c r="O113" s="311"/>
      <c r="P113" s="311">
        <v>0</v>
      </c>
      <c r="Q113" s="311">
        <v>491.35716000000002</v>
      </c>
      <c r="R113" s="245">
        <v>0</v>
      </c>
      <c r="S113" s="313">
        <v>0</v>
      </c>
      <c r="T113" s="299">
        <v>1.0000145720972831</v>
      </c>
      <c r="U113" s="277">
        <v>26.71</v>
      </c>
      <c r="V113" s="100"/>
      <c r="W113" s="100">
        <f t="shared" si="9"/>
        <v>18.921316814114</v>
      </c>
      <c r="X113" s="101">
        <f t="shared" si="12"/>
        <v>0.70839823339999997</v>
      </c>
      <c r="Y113" s="102" t="b">
        <f t="shared" si="10"/>
        <v>0</v>
      </c>
      <c r="Z113" s="86">
        <v>26.71</v>
      </c>
      <c r="AA113" s="103">
        <f t="shared" si="13"/>
        <v>26.71</v>
      </c>
      <c r="AB113" s="82">
        <v>673.02</v>
      </c>
      <c r="AC113" s="104" t="b">
        <f t="shared" si="15"/>
        <v>0</v>
      </c>
      <c r="AE113" s="71" t="s">
        <v>42</v>
      </c>
      <c r="AG113" s="105">
        <f t="shared" si="14"/>
        <v>19.4983</v>
      </c>
      <c r="AH113" s="104">
        <f t="shared" si="11"/>
        <v>491.35716000000002</v>
      </c>
    </row>
    <row r="114" spans="1:34" ht="21" customHeight="1" x14ac:dyDescent="0.2">
      <c r="A114" s="67">
        <v>42830</v>
      </c>
      <c r="B114" s="66">
        <v>96546</v>
      </c>
      <c r="C114" s="99" t="s">
        <v>1500</v>
      </c>
      <c r="D114" s="65" t="s">
        <v>3</v>
      </c>
      <c r="E114" s="228" t="s">
        <v>43</v>
      </c>
      <c r="F114" s="248">
        <v>20.7</v>
      </c>
      <c r="G114" s="86">
        <v>20.7</v>
      </c>
      <c r="H114" s="86"/>
      <c r="I114" s="305">
        <v>20.7</v>
      </c>
      <c r="J114" s="345"/>
      <c r="K114" s="345"/>
      <c r="L114" s="235">
        <v>13.2933</v>
      </c>
      <c r="M114" s="93">
        <v>275.17</v>
      </c>
      <c r="N114" s="311">
        <v>275.17</v>
      </c>
      <c r="O114" s="311"/>
      <c r="P114" s="311">
        <v>0</v>
      </c>
      <c r="Q114" s="311">
        <v>275.17131000000001</v>
      </c>
      <c r="R114" s="245">
        <v>0</v>
      </c>
      <c r="S114" s="313">
        <v>0</v>
      </c>
      <c r="T114" s="299">
        <v>1.0000047606933895</v>
      </c>
      <c r="U114" s="277">
        <v>18.21</v>
      </c>
      <c r="V114" s="100"/>
      <c r="W114" s="100">
        <f t="shared" si="9"/>
        <v>12.899931830213999</v>
      </c>
      <c r="X114" s="101">
        <f t="shared" si="12"/>
        <v>0.70839823339999997</v>
      </c>
      <c r="Y114" s="102" t="b">
        <f t="shared" si="10"/>
        <v>0</v>
      </c>
      <c r="Z114" s="86">
        <v>18.21</v>
      </c>
      <c r="AA114" s="103">
        <f t="shared" si="13"/>
        <v>18.21</v>
      </c>
      <c r="AB114" s="82">
        <v>376.91</v>
      </c>
      <c r="AC114" s="104" t="b">
        <f t="shared" si="15"/>
        <v>0</v>
      </c>
      <c r="AE114" s="71" t="s">
        <v>45</v>
      </c>
      <c r="AG114" s="105">
        <f t="shared" si="14"/>
        <v>13.2933</v>
      </c>
      <c r="AH114" s="104">
        <f t="shared" si="11"/>
        <v>275.17131000000001</v>
      </c>
    </row>
    <row r="115" spans="1:34" ht="32.25" customHeight="1" x14ac:dyDescent="0.2">
      <c r="A115" s="67">
        <v>43195</v>
      </c>
      <c r="B115" s="66">
        <v>92759</v>
      </c>
      <c r="C115" s="99" t="s">
        <v>1530</v>
      </c>
      <c r="D115" s="65" t="s">
        <v>3</v>
      </c>
      <c r="E115" s="228" t="s">
        <v>43</v>
      </c>
      <c r="F115" s="248">
        <v>17.8</v>
      </c>
      <c r="G115" s="86">
        <v>17.8</v>
      </c>
      <c r="H115" s="86"/>
      <c r="I115" s="305">
        <v>17.8</v>
      </c>
      <c r="J115" s="345"/>
      <c r="K115" s="345"/>
      <c r="L115" s="235">
        <v>13.468499999999999</v>
      </c>
      <c r="M115" s="93">
        <v>239.73</v>
      </c>
      <c r="N115" s="311">
        <v>239.73</v>
      </c>
      <c r="O115" s="311"/>
      <c r="P115" s="311">
        <v>0</v>
      </c>
      <c r="Q115" s="311">
        <v>239.73929999999999</v>
      </c>
      <c r="R115" s="245">
        <v>0</v>
      </c>
      <c r="S115" s="313">
        <v>0</v>
      </c>
      <c r="T115" s="299">
        <v>1.0000387936428481</v>
      </c>
      <c r="U115" s="277">
        <v>18.45</v>
      </c>
      <c r="V115" s="100"/>
      <c r="W115" s="100">
        <f t="shared" si="9"/>
        <v>13.069947406229998</v>
      </c>
      <c r="X115" s="101">
        <f t="shared" si="12"/>
        <v>0.70839823339999997</v>
      </c>
      <c r="Y115" s="102" t="b">
        <f t="shared" si="10"/>
        <v>0</v>
      </c>
      <c r="Z115" s="86">
        <v>18.45</v>
      </c>
      <c r="AA115" s="103">
        <f t="shared" si="13"/>
        <v>18.45</v>
      </c>
      <c r="AB115" s="82">
        <v>328.33</v>
      </c>
      <c r="AC115" s="104" t="b">
        <f t="shared" si="15"/>
        <v>0</v>
      </c>
      <c r="AE115" s="71" t="s">
        <v>93</v>
      </c>
      <c r="AG115" s="105">
        <f t="shared" si="14"/>
        <v>13.468499999999999</v>
      </c>
      <c r="AH115" s="104">
        <f t="shared" si="11"/>
        <v>239.73929999999999</v>
      </c>
    </row>
    <row r="116" spans="1:34" ht="30.75" customHeight="1" x14ac:dyDescent="0.2">
      <c r="A116" s="67">
        <v>43560</v>
      </c>
      <c r="B116" s="66">
        <v>92762</v>
      </c>
      <c r="C116" s="99" t="s">
        <v>1531</v>
      </c>
      <c r="D116" s="65" t="s">
        <v>3</v>
      </c>
      <c r="E116" s="228" t="s">
        <v>43</v>
      </c>
      <c r="F116" s="248">
        <v>43</v>
      </c>
      <c r="G116" s="86">
        <v>43</v>
      </c>
      <c r="H116" s="86"/>
      <c r="I116" s="305">
        <v>43</v>
      </c>
      <c r="J116" s="345"/>
      <c r="K116" s="345"/>
      <c r="L116" s="235">
        <v>10.205400000000001</v>
      </c>
      <c r="M116" s="93">
        <v>438.83</v>
      </c>
      <c r="N116" s="311">
        <v>438.83</v>
      </c>
      <c r="O116" s="311"/>
      <c r="P116" s="311">
        <v>0</v>
      </c>
      <c r="Q116" s="311">
        <v>438.83220000000006</v>
      </c>
      <c r="R116" s="245">
        <v>0</v>
      </c>
      <c r="S116" s="313">
        <v>0</v>
      </c>
      <c r="T116" s="299">
        <v>1.0000050133309029</v>
      </c>
      <c r="U116" s="277">
        <v>13.98</v>
      </c>
      <c r="V116" s="100"/>
      <c r="W116" s="100">
        <f t="shared" si="9"/>
        <v>9.9034073029319991</v>
      </c>
      <c r="X116" s="101">
        <f t="shared" si="12"/>
        <v>0.70839823339999997</v>
      </c>
      <c r="Y116" s="102" t="b">
        <f t="shared" si="10"/>
        <v>0</v>
      </c>
      <c r="Z116" s="86">
        <v>13.98</v>
      </c>
      <c r="AA116" s="103">
        <f t="shared" si="13"/>
        <v>13.98</v>
      </c>
      <c r="AB116" s="82">
        <v>601.04</v>
      </c>
      <c r="AC116" s="104" t="b">
        <f t="shared" si="15"/>
        <v>0</v>
      </c>
      <c r="AE116" s="71" t="s">
        <v>99</v>
      </c>
      <c r="AG116" s="105">
        <f t="shared" si="14"/>
        <v>10.205400000000001</v>
      </c>
      <c r="AH116" s="104">
        <f t="shared" si="11"/>
        <v>438.83220000000006</v>
      </c>
    </row>
    <row r="117" spans="1:34" ht="30.75" customHeight="1" x14ac:dyDescent="0.2">
      <c r="A117" s="67">
        <v>43926</v>
      </c>
      <c r="B117" s="66">
        <v>92768</v>
      </c>
      <c r="C117" s="99" t="s">
        <v>1517</v>
      </c>
      <c r="D117" s="65" t="s">
        <v>3</v>
      </c>
      <c r="E117" s="228" t="s">
        <v>43</v>
      </c>
      <c r="F117" s="248">
        <v>32.700000000000003</v>
      </c>
      <c r="G117" s="86">
        <v>32.700000000000003</v>
      </c>
      <c r="H117" s="86"/>
      <c r="I117" s="305">
        <v>32.700000000000003</v>
      </c>
      <c r="J117" s="345"/>
      <c r="K117" s="345"/>
      <c r="L117" s="235">
        <v>12.869899999999998</v>
      </c>
      <c r="M117" s="93">
        <v>420.84</v>
      </c>
      <c r="N117" s="311">
        <v>420.84</v>
      </c>
      <c r="O117" s="311"/>
      <c r="P117" s="311">
        <v>0</v>
      </c>
      <c r="Q117" s="311">
        <v>420.84572999999995</v>
      </c>
      <c r="R117" s="245">
        <v>0</v>
      </c>
      <c r="S117" s="313">
        <v>0</v>
      </c>
      <c r="T117" s="299">
        <v>1.000013615625891</v>
      </c>
      <c r="U117" s="277">
        <v>17.63</v>
      </c>
      <c r="V117" s="100"/>
      <c r="W117" s="100">
        <f t="shared" si="9"/>
        <v>12.489060854841998</v>
      </c>
      <c r="X117" s="101">
        <f t="shared" si="12"/>
        <v>0.70839823339999997</v>
      </c>
      <c r="Y117" s="102" t="b">
        <f t="shared" si="10"/>
        <v>0</v>
      </c>
      <c r="Z117" s="86">
        <v>17.63</v>
      </c>
      <c r="AA117" s="103">
        <f t="shared" si="13"/>
        <v>17.63</v>
      </c>
      <c r="AB117" s="82">
        <v>576.64</v>
      </c>
      <c r="AC117" s="104" t="b">
        <f t="shared" si="15"/>
        <v>0</v>
      </c>
      <c r="AE117" s="71" t="s">
        <v>1259</v>
      </c>
      <c r="AG117" s="105">
        <f t="shared" si="14"/>
        <v>12.869899999999998</v>
      </c>
      <c r="AH117" s="104">
        <f t="shared" si="11"/>
        <v>420.84572999999995</v>
      </c>
    </row>
    <row r="118" spans="1:34" ht="33" customHeight="1" x14ac:dyDescent="0.2">
      <c r="A118" s="67">
        <v>44291</v>
      </c>
      <c r="B118" s="66">
        <v>92769</v>
      </c>
      <c r="C118" s="99" t="s">
        <v>1518</v>
      </c>
      <c r="D118" s="65" t="s">
        <v>3</v>
      </c>
      <c r="E118" s="228" t="s">
        <v>43</v>
      </c>
      <c r="F118" s="248">
        <v>33.700000000000003</v>
      </c>
      <c r="G118" s="86">
        <v>33.700000000000003</v>
      </c>
      <c r="H118" s="86"/>
      <c r="I118" s="305">
        <v>33.700000000000003</v>
      </c>
      <c r="J118" s="345"/>
      <c r="K118" s="345"/>
      <c r="L118" s="235">
        <v>11.899000000000001</v>
      </c>
      <c r="M118" s="93">
        <v>400.99</v>
      </c>
      <c r="N118" s="311">
        <v>400.99</v>
      </c>
      <c r="O118" s="311"/>
      <c r="P118" s="311">
        <v>0</v>
      </c>
      <c r="Q118" s="311">
        <v>400.99630000000008</v>
      </c>
      <c r="R118" s="245">
        <v>0</v>
      </c>
      <c r="S118" s="313">
        <v>0</v>
      </c>
      <c r="T118" s="299">
        <v>1.0000157111149905</v>
      </c>
      <c r="U118" s="277">
        <v>16.3</v>
      </c>
      <c r="V118" s="100"/>
      <c r="W118" s="100">
        <f t="shared" si="9"/>
        <v>11.54689120442</v>
      </c>
      <c r="X118" s="101">
        <f t="shared" si="12"/>
        <v>0.70839823339999997</v>
      </c>
      <c r="Y118" s="102" t="b">
        <f t="shared" si="10"/>
        <v>0</v>
      </c>
      <c r="Z118" s="86">
        <v>16.3</v>
      </c>
      <c r="AA118" s="103">
        <f t="shared" si="13"/>
        <v>16.3</v>
      </c>
      <c r="AB118" s="82">
        <v>549.27</v>
      </c>
      <c r="AC118" s="104" t="b">
        <f t="shared" si="15"/>
        <v>0</v>
      </c>
      <c r="AE118" s="71" t="s">
        <v>65</v>
      </c>
      <c r="AG118" s="105">
        <f t="shared" si="14"/>
        <v>11.899000000000001</v>
      </c>
      <c r="AH118" s="104">
        <f t="shared" si="11"/>
        <v>400.99630000000008</v>
      </c>
    </row>
    <row r="119" spans="1:34" ht="33" customHeight="1" x14ac:dyDescent="0.2">
      <c r="A119" s="67">
        <v>44656</v>
      </c>
      <c r="B119" s="66">
        <v>92770</v>
      </c>
      <c r="C119" s="99" t="s">
        <v>1519</v>
      </c>
      <c r="D119" s="65" t="s">
        <v>3</v>
      </c>
      <c r="E119" s="228" t="s">
        <v>43</v>
      </c>
      <c r="F119" s="248">
        <v>235.2</v>
      </c>
      <c r="G119" s="86">
        <v>235.2</v>
      </c>
      <c r="H119" s="86"/>
      <c r="I119" s="305">
        <v>235.2</v>
      </c>
      <c r="J119" s="345"/>
      <c r="K119" s="345"/>
      <c r="L119" s="235">
        <v>11.015699999999999</v>
      </c>
      <c r="M119" s="93">
        <v>2590.89</v>
      </c>
      <c r="N119" s="311">
        <v>2590.89</v>
      </c>
      <c r="O119" s="311"/>
      <c r="P119" s="311">
        <v>0</v>
      </c>
      <c r="Q119" s="311">
        <v>2590.8926399999996</v>
      </c>
      <c r="R119" s="245">
        <v>0</v>
      </c>
      <c r="S119" s="313">
        <v>0</v>
      </c>
      <c r="T119" s="299">
        <v>1.0000010189548765</v>
      </c>
      <c r="U119" s="277">
        <v>15.09</v>
      </c>
      <c r="V119" s="100"/>
      <c r="W119" s="100">
        <f t="shared" si="9"/>
        <v>10.689729342006</v>
      </c>
      <c r="X119" s="101">
        <f t="shared" si="12"/>
        <v>0.70839823340000008</v>
      </c>
      <c r="Y119" s="102" t="b">
        <f t="shared" si="10"/>
        <v>0</v>
      </c>
      <c r="Z119" s="86">
        <v>15.09</v>
      </c>
      <c r="AA119" s="103">
        <f t="shared" si="13"/>
        <v>15.09</v>
      </c>
      <c r="AB119" s="76">
        <v>3548.77</v>
      </c>
      <c r="AC119" s="104" t="b">
        <f t="shared" si="15"/>
        <v>0</v>
      </c>
      <c r="AE119" s="71" t="s">
        <v>66</v>
      </c>
      <c r="AG119" s="105">
        <f t="shared" si="14"/>
        <v>11.015699999999999</v>
      </c>
      <c r="AH119" s="104">
        <f t="shared" si="11"/>
        <v>2590.8926399999996</v>
      </c>
    </row>
    <row r="120" spans="1:34" ht="33.75" customHeight="1" x14ac:dyDescent="0.2">
      <c r="A120" s="67">
        <v>45021</v>
      </c>
      <c r="B120" s="66">
        <v>92771</v>
      </c>
      <c r="C120" s="99" t="s">
        <v>1520</v>
      </c>
      <c r="D120" s="65" t="s">
        <v>3</v>
      </c>
      <c r="E120" s="228" t="s">
        <v>43</v>
      </c>
      <c r="F120" s="248">
        <v>13.2</v>
      </c>
      <c r="G120" s="86">
        <v>13.2</v>
      </c>
      <c r="H120" s="86"/>
      <c r="I120" s="305">
        <v>13.2</v>
      </c>
      <c r="J120" s="345"/>
      <c r="K120" s="345"/>
      <c r="L120" s="235">
        <v>9.7309000000000001</v>
      </c>
      <c r="M120" s="93">
        <v>128.44</v>
      </c>
      <c r="N120" s="311">
        <v>128.44</v>
      </c>
      <c r="O120" s="311"/>
      <c r="P120" s="311">
        <v>0</v>
      </c>
      <c r="Q120" s="311">
        <v>128.44788</v>
      </c>
      <c r="R120" s="245">
        <v>0</v>
      </c>
      <c r="S120" s="313">
        <v>0</v>
      </c>
      <c r="T120" s="299">
        <v>1.0000613516038617</v>
      </c>
      <c r="U120" s="277">
        <v>13.33</v>
      </c>
      <c r="V120" s="100"/>
      <c r="W120" s="100">
        <f t="shared" si="9"/>
        <v>9.4429484512219997</v>
      </c>
      <c r="X120" s="101">
        <f t="shared" si="12"/>
        <v>0.70839823339999997</v>
      </c>
      <c r="Y120" s="102" t="b">
        <f t="shared" si="10"/>
        <v>0</v>
      </c>
      <c r="Z120" s="86">
        <v>13.33</v>
      </c>
      <c r="AA120" s="103">
        <f t="shared" si="13"/>
        <v>13.33</v>
      </c>
      <c r="AB120" s="82">
        <v>175.94</v>
      </c>
      <c r="AC120" s="104" t="b">
        <f t="shared" si="15"/>
        <v>0</v>
      </c>
      <c r="AE120" s="71" t="s">
        <v>67</v>
      </c>
      <c r="AG120" s="105">
        <f t="shared" si="14"/>
        <v>9.7309000000000001</v>
      </c>
      <c r="AH120" s="104">
        <f t="shared" si="11"/>
        <v>128.44788</v>
      </c>
    </row>
    <row r="121" spans="1:34" ht="30" customHeight="1" x14ac:dyDescent="0.2">
      <c r="A121" s="67">
        <v>45387</v>
      </c>
      <c r="B121" s="66">
        <v>92772</v>
      </c>
      <c r="C121" s="99" t="s">
        <v>1521</v>
      </c>
      <c r="D121" s="65" t="s">
        <v>3</v>
      </c>
      <c r="E121" s="228" t="s">
        <v>43</v>
      </c>
      <c r="F121" s="248">
        <v>39.4</v>
      </c>
      <c r="G121" s="86">
        <v>39.4</v>
      </c>
      <c r="H121" s="86"/>
      <c r="I121" s="305">
        <v>39.4</v>
      </c>
      <c r="J121" s="345"/>
      <c r="K121" s="345"/>
      <c r="L121" s="235">
        <v>8.0957000000000008</v>
      </c>
      <c r="M121" s="93">
        <v>318.97000000000003</v>
      </c>
      <c r="N121" s="311">
        <v>318.97000000000003</v>
      </c>
      <c r="O121" s="311"/>
      <c r="P121" s="311">
        <v>0</v>
      </c>
      <c r="Q121" s="311">
        <v>318.97058000000004</v>
      </c>
      <c r="R121" s="245">
        <v>0</v>
      </c>
      <c r="S121" s="313">
        <v>0</v>
      </c>
      <c r="T121" s="299">
        <v>1.0000018183528232</v>
      </c>
      <c r="U121" s="277">
        <v>11.09</v>
      </c>
      <c r="V121" s="100"/>
      <c r="W121" s="100">
        <f t="shared" si="9"/>
        <v>7.8561364084059999</v>
      </c>
      <c r="X121" s="101">
        <f t="shared" si="12"/>
        <v>0.70839823339999997</v>
      </c>
      <c r="Y121" s="102" t="b">
        <f t="shared" si="10"/>
        <v>0</v>
      </c>
      <c r="Z121" s="86">
        <v>11.09</v>
      </c>
      <c r="AA121" s="103">
        <f t="shared" si="13"/>
        <v>11.09</v>
      </c>
      <c r="AB121" s="82">
        <v>437.13</v>
      </c>
      <c r="AC121" s="104" t="b">
        <f t="shared" si="15"/>
        <v>0</v>
      </c>
      <c r="AE121" s="71" t="s">
        <v>68</v>
      </c>
      <c r="AG121" s="105">
        <f t="shared" si="14"/>
        <v>8.0957000000000008</v>
      </c>
      <c r="AH121" s="104">
        <f t="shared" si="11"/>
        <v>318.97058000000004</v>
      </c>
    </row>
    <row r="122" spans="1:34" s="209" customFormat="1" ht="15.75" customHeight="1" x14ac:dyDescent="0.2">
      <c r="A122" s="198">
        <v>5</v>
      </c>
      <c r="B122" s="199"/>
      <c r="C122" s="200" t="s">
        <v>1532</v>
      </c>
      <c r="D122" s="201"/>
      <c r="E122" s="229"/>
      <c r="F122" s="247"/>
      <c r="G122" s="201"/>
      <c r="H122" s="201"/>
      <c r="I122" s="306"/>
      <c r="J122" s="346"/>
      <c r="K122" s="346"/>
      <c r="L122" s="236"/>
      <c r="M122" s="203">
        <v>1224121.4818699998</v>
      </c>
      <c r="N122" s="203"/>
      <c r="O122" s="203"/>
      <c r="P122" s="203">
        <v>67468.530484999996</v>
      </c>
      <c r="Q122" s="203">
        <v>1224127.321455</v>
      </c>
      <c r="R122" s="264">
        <v>-5.8395850001834333</v>
      </c>
      <c r="S122" s="290">
        <v>5.5115878190400938E-2</v>
      </c>
      <c r="T122" s="264">
        <v>1.0000047704293133</v>
      </c>
      <c r="U122" s="278"/>
      <c r="V122" s="218"/>
      <c r="W122" s="218">
        <f t="shared" si="9"/>
        <v>0</v>
      </c>
      <c r="X122" s="219" t="e">
        <f t="shared" si="12"/>
        <v>#DIV/0!</v>
      </c>
      <c r="Y122" s="220" t="b">
        <f t="shared" si="10"/>
        <v>1</v>
      </c>
      <c r="Z122" s="201"/>
      <c r="AA122" s="221">
        <f t="shared" si="13"/>
        <v>0</v>
      </c>
      <c r="AB122" s="222">
        <v>1676888.04</v>
      </c>
      <c r="AC122" s="209" t="b">
        <f t="shared" si="15"/>
        <v>0</v>
      </c>
      <c r="AE122" s="200" t="s">
        <v>601</v>
      </c>
      <c r="AG122" s="208">
        <f t="shared" si="14"/>
        <v>0</v>
      </c>
      <c r="AH122" s="209">
        <f t="shared" si="11"/>
        <v>0</v>
      </c>
    </row>
    <row r="123" spans="1:34" ht="17.25" customHeight="1" x14ac:dyDescent="0.2">
      <c r="A123" s="120" t="s">
        <v>602</v>
      </c>
      <c r="B123" s="121"/>
      <c r="C123" s="122" t="s">
        <v>79</v>
      </c>
      <c r="D123" s="123"/>
      <c r="E123" s="230"/>
      <c r="F123" s="249"/>
      <c r="G123" s="123"/>
      <c r="H123" s="123"/>
      <c r="I123" s="307"/>
      <c r="J123" s="347"/>
      <c r="K123" s="347"/>
      <c r="L123" s="237"/>
      <c r="M123" s="124">
        <v>60584.71</v>
      </c>
      <c r="N123" s="124"/>
      <c r="O123" s="124"/>
      <c r="P123" s="124">
        <v>0</v>
      </c>
      <c r="Q123" s="124">
        <v>60584.71</v>
      </c>
      <c r="R123" s="265">
        <v>0</v>
      </c>
      <c r="S123" s="291">
        <v>0</v>
      </c>
      <c r="T123" s="265"/>
      <c r="U123" s="279"/>
      <c r="V123" s="100"/>
      <c r="W123" s="100">
        <f t="shared" si="9"/>
        <v>0</v>
      </c>
      <c r="X123" s="101" t="e">
        <f t="shared" si="12"/>
        <v>#DIV/0!</v>
      </c>
      <c r="Y123" s="102" t="b">
        <f t="shared" si="10"/>
        <v>1</v>
      </c>
      <c r="Z123" s="123"/>
      <c r="AA123" s="103">
        <f t="shared" si="13"/>
        <v>0</v>
      </c>
      <c r="AB123" s="126">
        <v>82988.42</v>
      </c>
      <c r="AC123" s="104" t="b">
        <f t="shared" si="15"/>
        <v>0</v>
      </c>
      <c r="AE123" s="122" t="s">
        <v>79</v>
      </c>
      <c r="AG123" s="105">
        <f t="shared" si="14"/>
        <v>0</v>
      </c>
      <c r="AH123" s="104">
        <f t="shared" si="11"/>
        <v>0</v>
      </c>
    </row>
    <row r="124" spans="1:34" ht="33.75" customHeight="1" x14ac:dyDescent="0.2">
      <c r="A124" s="65" t="s">
        <v>80</v>
      </c>
      <c r="B124" s="65" t="s">
        <v>78</v>
      </c>
      <c r="C124" s="99" t="s">
        <v>1529</v>
      </c>
      <c r="D124" s="65" t="s">
        <v>3</v>
      </c>
      <c r="E124" s="228" t="s">
        <v>9</v>
      </c>
      <c r="F124" s="248">
        <v>19.03</v>
      </c>
      <c r="G124" s="248">
        <v>19.03</v>
      </c>
      <c r="H124" s="248"/>
      <c r="I124" s="305">
        <v>19.03</v>
      </c>
      <c r="J124" s="345"/>
      <c r="K124" s="345"/>
      <c r="L124" s="235">
        <v>631.14340000000004</v>
      </c>
      <c r="M124" s="93">
        <v>12010.65</v>
      </c>
      <c r="N124" s="311">
        <v>12010.65</v>
      </c>
      <c r="O124" s="311"/>
      <c r="P124" s="311">
        <v>0</v>
      </c>
      <c r="Q124" s="311">
        <v>12010.65</v>
      </c>
      <c r="R124" s="245">
        <v>0</v>
      </c>
      <c r="S124" s="313">
        <v>0</v>
      </c>
      <c r="T124" s="299">
        <v>1</v>
      </c>
      <c r="U124" s="277">
        <v>864.58</v>
      </c>
      <c r="V124" s="100"/>
      <c r="W124" s="100">
        <f t="shared" si="9"/>
        <v>612.46694463297194</v>
      </c>
      <c r="X124" s="101">
        <f t="shared" si="12"/>
        <v>0.70839823339999985</v>
      </c>
      <c r="Y124" s="102" t="b">
        <f t="shared" si="10"/>
        <v>0</v>
      </c>
      <c r="Z124" s="86">
        <v>864.58</v>
      </c>
      <c r="AA124" s="103">
        <f t="shared" si="13"/>
        <v>864.58</v>
      </c>
      <c r="AB124" s="76">
        <v>16452.900000000001</v>
      </c>
      <c r="AC124" s="104" t="b">
        <f t="shared" si="15"/>
        <v>0</v>
      </c>
      <c r="AE124" s="71" t="s">
        <v>1261</v>
      </c>
      <c r="AG124" s="105">
        <f t="shared" si="14"/>
        <v>631.14340000000004</v>
      </c>
      <c r="AH124" s="104">
        <f t="shared" si="11"/>
        <v>12010.658902000001</v>
      </c>
    </row>
    <row r="125" spans="1:34" ht="49.5" customHeight="1" x14ac:dyDescent="0.2">
      <c r="A125" s="65" t="s">
        <v>81</v>
      </c>
      <c r="B125" s="66">
        <v>92419</v>
      </c>
      <c r="C125" s="99" t="s">
        <v>1533</v>
      </c>
      <c r="D125" s="65" t="s">
        <v>3</v>
      </c>
      <c r="E125" s="228" t="s">
        <v>4</v>
      </c>
      <c r="F125" s="248">
        <v>333.82</v>
      </c>
      <c r="G125" s="248">
        <v>333.82</v>
      </c>
      <c r="H125" s="248"/>
      <c r="I125" s="305">
        <v>333.82</v>
      </c>
      <c r="J125" s="345"/>
      <c r="K125" s="345"/>
      <c r="L125" s="235">
        <v>82.219899999999996</v>
      </c>
      <c r="M125" s="93">
        <v>27446.639999999999</v>
      </c>
      <c r="N125" s="311">
        <v>27446.639999999999</v>
      </c>
      <c r="O125" s="311"/>
      <c r="P125" s="311">
        <v>0</v>
      </c>
      <c r="Q125" s="311">
        <v>27446.639999999999</v>
      </c>
      <c r="R125" s="245">
        <v>0</v>
      </c>
      <c r="S125" s="313">
        <v>0</v>
      </c>
      <c r="T125" s="299">
        <v>1</v>
      </c>
      <c r="U125" s="277">
        <v>112.63</v>
      </c>
      <c r="V125" s="100"/>
      <c r="W125" s="100">
        <f t="shared" si="9"/>
        <v>79.786893027841998</v>
      </c>
      <c r="X125" s="101">
        <f t="shared" si="12"/>
        <v>0.70839823339999997</v>
      </c>
      <c r="Y125" s="102" t="b">
        <f t="shared" si="10"/>
        <v>0</v>
      </c>
      <c r="Z125" s="86">
        <v>112.63</v>
      </c>
      <c r="AA125" s="103">
        <f t="shared" si="13"/>
        <v>112.63</v>
      </c>
      <c r="AB125" s="76">
        <v>37598.81</v>
      </c>
      <c r="AC125" s="104" t="b">
        <f t="shared" si="15"/>
        <v>0</v>
      </c>
      <c r="AE125" s="71" t="s">
        <v>1262</v>
      </c>
      <c r="AG125" s="105">
        <f t="shared" si="14"/>
        <v>82.219899999999996</v>
      </c>
      <c r="AH125" s="104">
        <f t="shared" si="11"/>
        <v>27446.647018</v>
      </c>
    </row>
    <row r="126" spans="1:34" ht="45" x14ac:dyDescent="0.2">
      <c r="A126" s="69" t="s">
        <v>82</v>
      </c>
      <c r="B126" s="75">
        <v>92759</v>
      </c>
      <c r="C126" s="128" t="s">
        <v>1534</v>
      </c>
      <c r="D126" s="69" t="s">
        <v>3</v>
      </c>
      <c r="E126" s="231" t="s">
        <v>43</v>
      </c>
      <c r="F126" s="251">
        <v>528.1</v>
      </c>
      <c r="G126" s="251">
        <v>528.1</v>
      </c>
      <c r="H126" s="251"/>
      <c r="I126" s="305">
        <v>528.1</v>
      </c>
      <c r="J126" s="345"/>
      <c r="K126" s="345"/>
      <c r="L126" s="235">
        <v>13.468499999999999</v>
      </c>
      <c r="M126" s="93">
        <v>7112.71</v>
      </c>
      <c r="N126" s="311">
        <v>7112.71</v>
      </c>
      <c r="O126" s="311"/>
      <c r="P126" s="311">
        <v>0</v>
      </c>
      <c r="Q126" s="311">
        <v>7112.71</v>
      </c>
      <c r="R126" s="245">
        <v>0</v>
      </c>
      <c r="S126" s="313">
        <v>0</v>
      </c>
      <c r="T126" s="299">
        <v>1</v>
      </c>
      <c r="U126" s="280">
        <v>18.45</v>
      </c>
      <c r="V126" s="100"/>
      <c r="W126" s="100">
        <f t="shared" si="9"/>
        <v>13.069947406229998</v>
      </c>
      <c r="X126" s="101">
        <f t="shared" si="12"/>
        <v>0.70839823339999997</v>
      </c>
      <c r="Y126" s="102" t="b">
        <f t="shared" si="10"/>
        <v>0</v>
      </c>
      <c r="Z126" s="91">
        <v>18.45</v>
      </c>
      <c r="AA126" s="103">
        <f t="shared" si="13"/>
        <v>18.45</v>
      </c>
      <c r="AB126" s="92">
        <v>9741.0400000000009</v>
      </c>
      <c r="AC126" s="104" t="b">
        <f t="shared" si="15"/>
        <v>0</v>
      </c>
      <c r="AE126" s="128" t="s">
        <v>1224</v>
      </c>
      <c r="AG126" s="105">
        <f t="shared" si="14"/>
        <v>13.468499999999999</v>
      </c>
      <c r="AH126" s="104">
        <f t="shared" si="11"/>
        <v>7112.7148499999994</v>
      </c>
    </row>
    <row r="127" spans="1:34" ht="45" x14ac:dyDescent="0.2">
      <c r="A127" s="69" t="s">
        <v>83</v>
      </c>
      <c r="B127" s="75">
        <v>92762</v>
      </c>
      <c r="C127" s="128" t="s">
        <v>1535</v>
      </c>
      <c r="D127" s="69" t="s">
        <v>3</v>
      </c>
      <c r="E127" s="231" t="s">
        <v>43</v>
      </c>
      <c r="F127" s="251">
        <v>903.2</v>
      </c>
      <c r="G127" s="251">
        <v>903.2</v>
      </c>
      <c r="H127" s="251"/>
      <c r="I127" s="305">
        <v>903.2</v>
      </c>
      <c r="J127" s="345"/>
      <c r="K127" s="345"/>
      <c r="L127" s="235">
        <v>10.205400000000001</v>
      </c>
      <c r="M127" s="93">
        <v>9217.51</v>
      </c>
      <c r="N127" s="311">
        <v>9217.51</v>
      </c>
      <c r="O127" s="311"/>
      <c r="P127" s="311">
        <v>0</v>
      </c>
      <c r="Q127" s="311">
        <v>9217.51</v>
      </c>
      <c r="R127" s="245">
        <v>0</v>
      </c>
      <c r="S127" s="313">
        <v>0</v>
      </c>
      <c r="T127" s="299">
        <v>1</v>
      </c>
      <c r="U127" s="280">
        <v>13.98</v>
      </c>
      <c r="V127" s="100"/>
      <c r="W127" s="100">
        <f t="shared" si="9"/>
        <v>9.9034073029319991</v>
      </c>
      <c r="X127" s="101">
        <f t="shared" si="12"/>
        <v>0.70839823339999997</v>
      </c>
      <c r="Y127" s="102" t="b">
        <f t="shared" si="10"/>
        <v>0</v>
      </c>
      <c r="Z127" s="91">
        <v>13.98</v>
      </c>
      <c r="AA127" s="103">
        <f t="shared" si="13"/>
        <v>13.98</v>
      </c>
      <c r="AB127" s="92">
        <v>12624.57</v>
      </c>
      <c r="AC127" s="104" t="b">
        <f t="shared" si="15"/>
        <v>0</v>
      </c>
      <c r="AE127" s="128" t="s">
        <v>1225</v>
      </c>
      <c r="AG127" s="105">
        <f t="shared" si="14"/>
        <v>10.205400000000001</v>
      </c>
      <c r="AH127" s="104">
        <f t="shared" si="11"/>
        <v>9217.5172800000018</v>
      </c>
    </row>
    <row r="128" spans="1:34" ht="30.75" customHeight="1" x14ac:dyDescent="0.2">
      <c r="A128" s="65" t="s">
        <v>84</v>
      </c>
      <c r="B128" s="66">
        <v>92763</v>
      </c>
      <c r="C128" s="99" t="s">
        <v>1536</v>
      </c>
      <c r="D128" s="65" t="s">
        <v>3</v>
      </c>
      <c r="E128" s="228" t="s">
        <v>43</v>
      </c>
      <c r="F128" s="248">
        <v>519</v>
      </c>
      <c r="G128" s="248">
        <v>519</v>
      </c>
      <c r="H128" s="248"/>
      <c r="I128" s="305">
        <v>519</v>
      </c>
      <c r="J128" s="345"/>
      <c r="K128" s="345"/>
      <c r="L128" s="235">
        <v>8.5190999999999999</v>
      </c>
      <c r="M128" s="93">
        <v>4421.41</v>
      </c>
      <c r="N128" s="311">
        <v>4421.41</v>
      </c>
      <c r="O128" s="311"/>
      <c r="P128" s="311">
        <v>0</v>
      </c>
      <c r="Q128" s="311">
        <v>4421.41</v>
      </c>
      <c r="R128" s="245">
        <v>0</v>
      </c>
      <c r="S128" s="313">
        <v>0</v>
      </c>
      <c r="T128" s="299">
        <v>1</v>
      </c>
      <c r="U128" s="277">
        <v>11.67</v>
      </c>
      <c r="V128" s="100"/>
      <c r="W128" s="100">
        <f t="shared" si="9"/>
        <v>8.2670073837779992</v>
      </c>
      <c r="X128" s="101">
        <f t="shared" si="12"/>
        <v>0.70839823339999997</v>
      </c>
      <c r="Y128" s="102" t="b">
        <f t="shared" si="10"/>
        <v>0</v>
      </c>
      <c r="Z128" s="86">
        <v>11.67</v>
      </c>
      <c r="AA128" s="103">
        <f t="shared" si="13"/>
        <v>11.67</v>
      </c>
      <c r="AB128" s="76">
        <v>6056.11</v>
      </c>
      <c r="AC128" s="104" t="b">
        <f t="shared" si="15"/>
        <v>0</v>
      </c>
      <c r="AE128" s="71" t="s">
        <v>85</v>
      </c>
      <c r="AG128" s="105">
        <f t="shared" si="14"/>
        <v>8.5190999999999999</v>
      </c>
      <c r="AH128" s="104">
        <f t="shared" si="11"/>
        <v>4421.4129000000003</v>
      </c>
    </row>
    <row r="129" spans="1:34" ht="27.75" customHeight="1" x14ac:dyDescent="0.2">
      <c r="A129" s="65" t="s">
        <v>86</v>
      </c>
      <c r="B129" s="66">
        <v>92764</v>
      </c>
      <c r="C129" s="99" t="s">
        <v>1537</v>
      </c>
      <c r="D129" s="65" t="s">
        <v>3</v>
      </c>
      <c r="E129" s="228" t="s">
        <v>43</v>
      </c>
      <c r="F129" s="248">
        <v>45.8</v>
      </c>
      <c r="G129" s="248">
        <v>45.8</v>
      </c>
      <c r="H129" s="248"/>
      <c r="I129" s="305">
        <v>45.8</v>
      </c>
      <c r="J129" s="345"/>
      <c r="K129" s="345"/>
      <c r="L129" s="235">
        <v>8.2051999999999996</v>
      </c>
      <c r="M129" s="93">
        <v>375.79</v>
      </c>
      <c r="N129" s="311">
        <v>375.79</v>
      </c>
      <c r="O129" s="311"/>
      <c r="P129" s="311">
        <v>0</v>
      </c>
      <c r="Q129" s="311">
        <v>375.79</v>
      </c>
      <c r="R129" s="245">
        <v>0</v>
      </c>
      <c r="S129" s="313">
        <v>0</v>
      </c>
      <c r="T129" s="299">
        <v>1</v>
      </c>
      <c r="U129" s="277">
        <v>11.24</v>
      </c>
      <c r="V129" s="100"/>
      <c r="W129" s="100">
        <f t="shared" si="9"/>
        <v>7.962396143416</v>
      </c>
      <c r="X129" s="101">
        <f t="shared" si="12"/>
        <v>0.70839823339999997</v>
      </c>
      <c r="Y129" s="102" t="b">
        <f t="shared" si="10"/>
        <v>0</v>
      </c>
      <c r="Z129" s="86">
        <v>11.24</v>
      </c>
      <c r="AA129" s="103">
        <f t="shared" si="13"/>
        <v>11.24</v>
      </c>
      <c r="AB129" s="82">
        <v>515</v>
      </c>
      <c r="AC129" s="104" t="b">
        <f t="shared" si="15"/>
        <v>0</v>
      </c>
      <c r="AE129" s="71" t="s">
        <v>87</v>
      </c>
      <c r="AG129" s="105">
        <f t="shared" si="14"/>
        <v>8.2051999999999996</v>
      </c>
      <c r="AH129" s="104">
        <f t="shared" si="11"/>
        <v>375.79815999999994</v>
      </c>
    </row>
    <row r="130" spans="1:34" ht="16.149999999999999" customHeight="1" x14ac:dyDescent="0.2">
      <c r="A130" s="120" t="s">
        <v>603</v>
      </c>
      <c r="B130" s="121"/>
      <c r="C130" s="122" t="s">
        <v>1538</v>
      </c>
      <c r="D130" s="123"/>
      <c r="E130" s="230"/>
      <c r="F130" s="249"/>
      <c r="G130" s="123"/>
      <c r="H130" s="123"/>
      <c r="I130" s="307"/>
      <c r="J130" s="347"/>
      <c r="K130" s="347"/>
      <c r="L130" s="237"/>
      <c r="M130" s="124">
        <v>109024.47</v>
      </c>
      <c r="N130" s="124">
        <v>109024.47</v>
      </c>
      <c r="O130" s="124"/>
      <c r="P130" s="124">
        <v>0</v>
      </c>
      <c r="Q130" s="124">
        <v>109024.48311999999</v>
      </c>
      <c r="R130" s="265">
        <v>0</v>
      </c>
      <c r="S130" s="291">
        <v>0</v>
      </c>
      <c r="T130" s="265">
        <v>1.0000001203399567</v>
      </c>
      <c r="U130" s="279"/>
      <c r="V130" s="100"/>
      <c r="W130" s="100">
        <f t="shared" si="9"/>
        <v>0</v>
      </c>
      <c r="X130" s="101" t="e">
        <f t="shared" si="12"/>
        <v>#DIV/0!</v>
      </c>
      <c r="Y130" s="102" t="b">
        <f t="shared" si="10"/>
        <v>1</v>
      </c>
      <c r="Z130" s="123"/>
      <c r="AA130" s="103">
        <f t="shared" si="13"/>
        <v>0</v>
      </c>
      <c r="AB130" s="126">
        <v>149339.42000000001</v>
      </c>
      <c r="AC130" s="104" t="b">
        <f t="shared" si="15"/>
        <v>0</v>
      </c>
      <c r="AE130" s="122" t="s">
        <v>604</v>
      </c>
      <c r="AG130" s="105">
        <f t="shared" si="14"/>
        <v>0</v>
      </c>
      <c r="AH130" s="104">
        <f t="shared" si="11"/>
        <v>0</v>
      </c>
    </row>
    <row r="131" spans="1:34" ht="31.15" customHeight="1" x14ac:dyDescent="0.2">
      <c r="A131" s="65" t="s">
        <v>88</v>
      </c>
      <c r="B131" s="65" t="s">
        <v>62</v>
      </c>
      <c r="C131" s="99" t="s">
        <v>1516</v>
      </c>
      <c r="D131" s="65" t="s">
        <v>3</v>
      </c>
      <c r="E131" s="228" t="s">
        <v>9</v>
      </c>
      <c r="F131" s="248">
        <v>36.11</v>
      </c>
      <c r="G131" s="86">
        <v>36.11</v>
      </c>
      <c r="H131" s="86"/>
      <c r="I131" s="305">
        <v>36.11</v>
      </c>
      <c r="J131" s="345"/>
      <c r="K131" s="345"/>
      <c r="L131" s="235">
        <v>632.47199999999998</v>
      </c>
      <c r="M131" s="93">
        <v>22838.560000000001</v>
      </c>
      <c r="N131" s="311">
        <v>22838.560000000001</v>
      </c>
      <c r="O131" s="311"/>
      <c r="P131" s="311"/>
      <c r="Q131" s="311">
        <v>22838.563920000001</v>
      </c>
      <c r="R131" s="245">
        <v>-3.9199999991978984E-3</v>
      </c>
      <c r="S131" s="313">
        <v>0</v>
      </c>
      <c r="T131" s="299">
        <v>1.000000171639543</v>
      </c>
      <c r="U131" s="277">
        <v>866.4</v>
      </c>
      <c r="V131" s="100"/>
      <c r="W131" s="100">
        <f t="shared" si="9"/>
        <v>613.75622941775998</v>
      </c>
      <c r="X131" s="101">
        <f t="shared" si="12"/>
        <v>0.70839823339999997</v>
      </c>
      <c r="Y131" s="102" t="b">
        <f t="shared" si="10"/>
        <v>0</v>
      </c>
      <c r="Z131" s="86">
        <v>866.4</v>
      </c>
      <c r="AA131" s="103">
        <f t="shared" si="13"/>
        <v>866.4</v>
      </c>
      <c r="AB131" s="76">
        <v>31285.67</v>
      </c>
      <c r="AC131" s="104" t="b">
        <f t="shared" si="15"/>
        <v>0</v>
      </c>
      <c r="AE131" s="71" t="s">
        <v>89</v>
      </c>
      <c r="AG131" s="105">
        <f t="shared" si="14"/>
        <v>632.47199999999998</v>
      </c>
      <c r="AH131" s="104">
        <f t="shared" si="11"/>
        <v>22838.563920000001</v>
      </c>
    </row>
    <row r="132" spans="1:34" ht="28.9" customHeight="1" x14ac:dyDescent="0.2">
      <c r="A132" s="65" t="s">
        <v>90</v>
      </c>
      <c r="B132" s="66">
        <v>92455</v>
      </c>
      <c r="C132" s="99" t="s">
        <v>1539</v>
      </c>
      <c r="D132" s="65" t="s">
        <v>3</v>
      </c>
      <c r="E132" s="228" t="s">
        <v>4</v>
      </c>
      <c r="F132" s="248">
        <v>393.09</v>
      </c>
      <c r="G132" s="86">
        <v>393.09</v>
      </c>
      <c r="H132" s="86"/>
      <c r="I132" s="305">
        <v>393.09</v>
      </c>
      <c r="J132" s="345"/>
      <c r="K132" s="345"/>
      <c r="L132" s="235">
        <v>138.69999999999999</v>
      </c>
      <c r="M132" s="93">
        <v>54521.58</v>
      </c>
      <c r="N132" s="311">
        <v>54521.58</v>
      </c>
      <c r="O132" s="311"/>
      <c r="P132" s="311"/>
      <c r="Q132" s="311">
        <v>54521.582999999991</v>
      </c>
      <c r="R132" s="245">
        <v>-2.999999989697244E-3</v>
      </c>
      <c r="S132" s="313">
        <v>0</v>
      </c>
      <c r="T132" s="299">
        <v>1.000000055024084</v>
      </c>
      <c r="U132" s="277">
        <v>190</v>
      </c>
      <c r="V132" s="100"/>
      <c r="W132" s="100">
        <f t="shared" si="9"/>
        <v>134.59566434600001</v>
      </c>
      <c r="X132" s="101">
        <f t="shared" si="12"/>
        <v>0.70839823340000008</v>
      </c>
      <c r="Y132" s="102" t="b">
        <f t="shared" si="10"/>
        <v>0</v>
      </c>
      <c r="Z132" s="86">
        <v>190</v>
      </c>
      <c r="AA132" s="103">
        <f t="shared" si="13"/>
        <v>190</v>
      </c>
      <c r="AB132" s="76">
        <v>74685.34</v>
      </c>
      <c r="AC132" s="104" t="b">
        <f t="shared" si="15"/>
        <v>0</v>
      </c>
      <c r="AE132" s="71" t="s">
        <v>91</v>
      </c>
      <c r="AG132" s="105">
        <f t="shared" si="14"/>
        <v>138.69999999999999</v>
      </c>
      <c r="AH132" s="104">
        <f t="shared" si="11"/>
        <v>54521.582999999991</v>
      </c>
    </row>
    <row r="133" spans="1:34" ht="31.15" customHeight="1" x14ac:dyDescent="0.2">
      <c r="A133" s="65" t="s">
        <v>92</v>
      </c>
      <c r="B133" s="66">
        <v>92759</v>
      </c>
      <c r="C133" s="99" t="s">
        <v>1530</v>
      </c>
      <c r="D133" s="65" t="s">
        <v>3</v>
      </c>
      <c r="E133" s="228" t="s">
        <v>43</v>
      </c>
      <c r="F133" s="248">
        <v>815.2</v>
      </c>
      <c r="G133" s="86">
        <v>815.2</v>
      </c>
      <c r="H133" s="86"/>
      <c r="I133" s="305">
        <v>815.2</v>
      </c>
      <c r="J133" s="345"/>
      <c r="K133" s="345"/>
      <c r="L133" s="235">
        <v>13.468499999999999</v>
      </c>
      <c r="M133" s="93">
        <v>10979.52</v>
      </c>
      <c r="N133" s="311">
        <v>10979.52</v>
      </c>
      <c r="O133" s="311"/>
      <c r="P133" s="311"/>
      <c r="Q133" s="311">
        <v>10979.521199999999</v>
      </c>
      <c r="R133" s="245">
        <v>-1.1999999987892807E-3</v>
      </c>
      <c r="S133" s="313">
        <v>0</v>
      </c>
      <c r="T133" s="299">
        <v>1.0000001092943953</v>
      </c>
      <c r="U133" s="277">
        <v>18.45</v>
      </c>
      <c r="V133" s="100"/>
      <c r="W133" s="100">
        <f t="shared" si="9"/>
        <v>13.069947406229998</v>
      </c>
      <c r="X133" s="101">
        <f t="shared" si="12"/>
        <v>0.70839823339999997</v>
      </c>
      <c r="Y133" s="102" t="b">
        <f t="shared" si="10"/>
        <v>0</v>
      </c>
      <c r="Z133" s="86">
        <v>18.45</v>
      </c>
      <c r="AA133" s="103">
        <f t="shared" si="13"/>
        <v>18.45</v>
      </c>
      <c r="AB133" s="76">
        <v>15036.72</v>
      </c>
      <c r="AC133" s="104" t="b">
        <f t="shared" si="15"/>
        <v>0</v>
      </c>
      <c r="AE133" s="71" t="s">
        <v>93</v>
      </c>
      <c r="AG133" s="105">
        <f t="shared" si="14"/>
        <v>13.468499999999999</v>
      </c>
      <c r="AH133" s="104">
        <f t="shared" si="11"/>
        <v>10979.521199999999</v>
      </c>
    </row>
    <row r="134" spans="1:34" ht="30.6" customHeight="1" x14ac:dyDescent="0.2">
      <c r="A134" s="65" t="s">
        <v>94</v>
      </c>
      <c r="B134" s="66">
        <v>92760</v>
      </c>
      <c r="C134" s="99" t="s">
        <v>1540</v>
      </c>
      <c r="D134" s="65" t="s">
        <v>3</v>
      </c>
      <c r="E134" s="228" t="s">
        <v>43</v>
      </c>
      <c r="F134" s="248">
        <v>143.1</v>
      </c>
      <c r="G134" s="86">
        <v>143.1</v>
      </c>
      <c r="H134" s="86"/>
      <c r="I134" s="305">
        <v>143.1</v>
      </c>
      <c r="J134" s="345"/>
      <c r="K134" s="345"/>
      <c r="L134" s="235">
        <v>12.4611</v>
      </c>
      <c r="M134" s="93">
        <v>1783.18</v>
      </c>
      <c r="N134" s="311">
        <v>1783.18</v>
      </c>
      <c r="O134" s="311"/>
      <c r="P134" s="311"/>
      <c r="Q134" s="311">
        <v>1783.1834099999999</v>
      </c>
      <c r="R134" s="245">
        <v>-3.4099999998034036E-3</v>
      </c>
      <c r="S134" s="313">
        <v>0</v>
      </c>
      <c r="T134" s="299">
        <v>1.0000019123139559</v>
      </c>
      <c r="U134" s="277">
        <v>17.07</v>
      </c>
      <c r="V134" s="100"/>
      <c r="W134" s="100">
        <f t="shared" si="9"/>
        <v>12.092357844138</v>
      </c>
      <c r="X134" s="101">
        <f t="shared" si="12"/>
        <v>0.70839823339999997</v>
      </c>
      <c r="Y134" s="102" t="b">
        <f t="shared" si="10"/>
        <v>0</v>
      </c>
      <c r="Z134" s="86">
        <v>17.07</v>
      </c>
      <c r="AA134" s="103">
        <f t="shared" si="13"/>
        <v>17.07</v>
      </c>
      <c r="AB134" s="76">
        <v>2443.09</v>
      </c>
      <c r="AC134" s="104" t="b">
        <f t="shared" si="15"/>
        <v>0</v>
      </c>
      <c r="AE134" s="71" t="s">
        <v>95</v>
      </c>
      <c r="AG134" s="105">
        <f t="shared" si="14"/>
        <v>12.4611</v>
      </c>
      <c r="AH134" s="104">
        <f t="shared" si="11"/>
        <v>1783.1834099999999</v>
      </c>
    </row>
    <row r="135" spans="1:34" ht="31.9" customHeight="1" x14ac:dyDescent="0.2">
      <c r="A135" s="65" t="s">
        <v>96</v>
      </c>
      <c r="B135" s="66">
        <v>92761</v>
      </c>
      <c r="C135" s="99" t="s">
        <v>1541</v>
      </c>
      <c r="D135" s="65" t="s">
        <v>3</v>
      </c>
      <c r="E135" s="228" t="s">
        <v>43</v>
      </c>
      <c r="F135" s="248">
        <v>287.7</v>
      </c>
      <c r="G135" s="86">
        <v>287.7</v>
      </c>
      <c r="H135" s="86"/>
      <c r="I135" s="305">
        <v>287.7</v>
      </c>
      <c r="J135" s="345"/>
      <c r="K135" s="345"/>
      <c r="L135" s="235">
        <v>11.526699999999998</v>
      </c>
      <c r="M135" s="93">
        <v>3316.23</v>
      </c>
      <c r="N135" s="311">
        <v>3316.23</v>
      </c>
      <c r="O135" s="311"/>
      <c r="P135" s="311"/>
      <c r="Q135" s="311">
        <v>3316.2315899999994</v>
      </c>
      <c r="R135" s="245">
        <v>-1.589999999396241E-3</v>
      </c>
      <c r="S135" s="313">
        <v>0</v>
      </c>
      <c r="T135" s="299">
        <v>1.0000004794601096</v>
      </c>
      <c r="U135" s="277">
        <v>15.79</v>
      </c>
      <c r="V135" s="100"/>
      <c r="W135" s="100">
        <f t="shared" si="9"/>
        <v>11.185608105385999</v>
      </c>
      <c r="X135" s="101">
        <f t="shared" si="12"/>
        <v>0.70839823339999997</v>
      </c>
      <c r="Y135" s="102" t="b">
        <f t="shared" si="10"/>
        <v>0</v>
      </c>
      <c r="Z135" s="86">
        <v>15.79</v>
      </c>
      <c r="AA135" s="103">
        <f t="shared" si="13"/>
        <v>15.79</v>
      </c>
      <c r="AB135" s="76">
        <v>4541.9799999999996</v>
      </c>
      <c r="AC135" s="104" t="b">
        <f t="shared" si="15"/>
        <v>0</v>
      </c>
      <c r="AE135" s="71" t="s">
        <v>97</v>
      </c>
      <c r="AG135" s="105">
        <f t="shared" si="14"/>
        <v>11.526699999999998</v>
      </c>
      <c r="AH135" s="104">
        <f t="shared" si="11"/>
        <v>3316.2315899999994</v>
      </c>
    </row>
    <row r="136" spans="1:34" ht="33" customHeight="1" x14ac:dyDescent="0.2">
      <c r="A136" s="65" t="s">
        <v>98</v>
      </c>
      <c r="B136" s="66">
        <v>92762</v>
      </c>
      <c r="C136" s="99" t="s">
        <v>1531</v>
      </c>
      <c r="D136" s="65" t="s">
        <v>3</v>
      </c>
      <c r="E136" s="228" t="s">
        <v>43</v>
      </c>
      <c r="F136" s="250">
        <v>1114.8</v>
      </c>
      <c r="G136" s="94">
        <v>1114.8</v>
      </c>
      <c r="H136" s="86"/>
      <c r="I136" s="305">
        <v>1114.8</v>
      </c>
      <c r="J136" s="345"/>
      <c r="K136" s="345"/>
      <c r="L136" s="235">
        <v>10.205400000000001</v>
      </c>
      <c r="M136" s="93">
        <v>11376.97</v>
      </c>
      <c r="N136" s="311">
        <v>11376.97</v>
      </c>
      <c r="O136" s="311"/>
      <c r="P136" s="311"/>
      <c r="Q136" s="311">
        <v>11376.97</v>
      </c>
      <c r="R136" s="245">
        <v>0</v>
      </c>
      <c r="S136" s="313">
        <v>0</v>
      </c>
      <c r="T136" s="299">
        <v>1</v>
      </c>
      <c r="U136" s="277">
        <v>13.98</v>
      </c>
      <c r="V136" s="100"/>
      <c r="W136" s="100">
        <f t="shared" si="9"/>
        <v>9.9034073029319991</v>
      </c>
      <c r="X136" s="101">
        <f t="shared" si="12"/>
        <v>0.70839823339999997</v>
      </c>
      <c r="Y136" s="102" t="b">
        <f t="shared" si="10"/>
        <v>0</v>
      </c>
      <c r="Z136" s="86">
        <v>13.98</v>
      </c>
      <c r="AA136" s="103">
        <f t="shared" si="13"/>
        <v>13.98</v>
      </c>
      <c r="AB136" s="76">
        <v>15582.23</v>
      </c>
      <c r="AC136" s="104" t="b">
        <f t="shared" si="15"/>
        <v>0</v>
      </c>
      <c r="AE136" s="71" t="s">
        <v>99</v>
      </c>
      <c r="AG136" s="105">
        <f t="shared" si="14"/>
        <v>10.205400000000001</v>
      </c>
      <c r="AH136" s="104">
        <f t="shared" si="11"/>
        <v>11376.97992</v>
      </c>
    </row>
    <row r="137" spans="1:34" ht="34.15" customHeight="1" x14ac:dyDescent="0.2">
      <c r="A137" s="65" t="s">
        <v>100</v>
      </c>
      <c r="B137" s="66">
        <v>92763</v>
      </c>
      <c r="C137" s="99" t="s">
        <v>1536</v>
      </c>
      <c r="D137" s="65" t="s">
        <v>3</v>
      </c>
      <c r="E137" s="228" t="s">
        <v>43</v>
      </c>
      <c r="F137" s="248">
        <v>494</v>
      </c>
      <c r="G137" s="86">
        <v>494</v>
      </c>
      <c r="H137" s="86"/>
      <c r="I137" s="305">
        <v>494</v>
      </c>
      <c r="J137" s="345"/>
      <c r="K137" s="345"/>
      <c r="L137" s="235">
        <v>8.5190999999999999</v>
      </c>
      <c r="M137" s="93">
        <v>4208.43</v>
      </c>
      <c r="N137" s="311">
        <v>4208.43</v>
      </c>
      <c r="O137" s="311"/>
      <c r="P137" s="311"/>
      <c r="Q137" s="311">
        <v>4208.43</v>
      </c>
      <c r="R137" s="245">
        <v>0</v>
      </c>
      <c r="S137" s="313">
        <v>0</v>
      </c>
      <c r="T137" s="299">
        <v>1</v>
      </c>
      <c r="U137" s="277">
        <v>11.67</v>
      </c>
      <c r="V137" s="100"/>
      <c r="W137" s="100">
        <f t="shared" si="9"/>
        <v>8.2670073837779992</v>
      </c>
      <c r="X137" s="101">
        <f t="shared" si="12"/>
        <v>0.70839823339999997</v>
      </c>
      <c r="Y137" s="102" t="b">
        <f t="shared" si="10"/>
        <v>0</v>
      </c>
      <c r="Z137" s="86">
        <v>11.67</v>
      </c>
      <c r="AA137" s="103">
        <f t="shared" si="13"/>
        <v>11.67</v>
      </c>
      <c r="AB137" s="76">
        <v>5764.39</v>
      </c>
      <c r="AC137" s="104" t="b">
        <f t="shared" si="15"/>
        <v>0</v>
      </c>
      <c r="AE137" s="71" t="s">
        <v>85</v>
      </c>
      <c r="AG137" s="105">
        <f t="shared" si="14"/>
        <v>8.5190999999999999</v>
      </c>
      <c r="AH137" s="104">
        <f t="shared" si="11"/>
        <v>4208.4354000000003</v>
      </c>
    </row>
    <row r="138" spans="1:34" ht="15" customHeight="1" x14ac:dyDescent="0.2">
      <c r="A138" s="120" t="s">
        <v>605</v>
      </c>
      <c r="B138" s="121"/>
      <c r="C138" s="122" t="s">
        <v>1542</v>
      </c>
      <c r="D138" s="123"/>
      <c r="E138" s="230"/>
      <c r="F138" s="249"/>
      <c r="G138" s="123"/>
      <c r="H138" s="123"/>
      <c r="I138" s="307"/>
      <c r="J138" s="347"/>
      <c r="K138" s="347"/>
      <c r="L138" s="237"/>
      <c r="M138" s="129">
        <v>228636.27999999997</v>
      </c>
      <c r="N138" s="129">
        <v>228636.27999999997</v>
      </c>
      <c r="O138" s="129"/>
      <c r="P138" s="129">
        <v>0</v>
      </c>
      <c r="Q138" s="129">
        <v>228636.29225999996</v>
      </c>
      <c r="R138" s="266">
        <v>0</v>
      </c>
      <c r="S138" s="292"/>
      <c r="T138" s="266"/>
      <c r="U138" s="279"/>
      <c r="V138" s="100"/>
      <c r="W138" s="100">
        <f t="shared" si="9"/>
        <v>0</v>
      </c>
      <c r="X138" s="101" t="e">
        <f t="shared" si="12"/>
        <v>#DIV/0!</v>
      </c>
      <c r="Y138" s="102" t="b">
        <f t="shared" si="10"/>
        <v>1</v>
      </c>
      <c r="Z138" s="123"/>
      <c r="AA138" s="103">
        <f t="shared" si="13"/>
        <v>0</v>
      </c>
      <c r="AB138" s="131">
        <v>313202.69</v>
      </c>
      <c r="AC138" s="104" t="b">
        <f t="shared" si="15"/>
        <v>0</v>
      </c>
      <c r="AE138" s="122" t="s">
        <v>606</v>
      </c>
      <c r="AG138" s="105">
        <f t="shared" si="14"/>
        <v>0</v>
      </c>
      <c r="AH138" s="104">
        <f t="shared" si="11"/>
        <v>0</v>
      </c>
    </row>
    <row r="139" spans="1:34" ht="1.9" customHeight="1" x14ac:dyDescent="0.2">
      <c r="A139" s="65" t="s">
        <v>101</v>
      </c>
      <c r="B139" s="65" t="s">
        <v>62</v>
      </c>
      <c r="C139" s="99" t="s">
        <v>1516</v>
      </c>
      <c r="D139" s="65" t="s">
        <v>3</v>
      </c>
      <c r="E139" s="228" t="s">
        <v>9</v>
      </c>
      <c r="F139" s="248">
        <v>107.02</v>
      </c>
      <c r="G139" s="86">
        <v>107.02</v>
      </c>
      <c r="H139" s="86"/>
      <c r="I139" s="305">
        <v>107.02</v>
      </c>
      <c r="J139" s="345"/>
      <c r="K139" s="345"/>
      <c r="L139" s="235">
        <v>632.47199999999998</v>
      </c>
      <c r="M139" s="93">
        <v>67687.149999999994</v>
      </c>
      <c r="N139" s="311">
        <v>67687.149999999994</v>
      </c>
      <c r="O139" s="311"/>
      <c r="P139" s="311"/>
      <c r="Q139" s="311">
        <v>67687.153439999995</v>
      </c>
      <c r="R139" s="245">
        <v>-3.4400000004097819E-3</v>
      </c>
      <c r="S139" s="313">
        <v>0</v>
      </c>
      <c r="T139" s="299">
        <v>1.0000000508220541</v>
      </c>
      <c r="U139" s="277">
        <v>866.4</v>
      </c>
      <c r="V139" s="100"/>
      <c r="W139" s="100">
        <f t="shared" si="9"/>
        <v>613.75622941775998</v>
      </c>
      <c r="X139" s="101">
        <f t="shared" si="12"/>
        <v>0.70839823339999997</v>
      </c>
      <c r="Y139" s="102" t="b">
        <f t="shared" si="10"/>
        <v>0</v>
      </c>
      <c r="Z139" s="86">
        <v>866.4</v>
      </c>
      <c r="AA139" s="103">
        <f t="shared" si="13"/>
        <v>866.4</v>
      </c>
      <c r="AB139" s="76">
        <v>92722.03</v>
      </c>
      <c r="AC139" s="104" t="b">
        <f t="shared" si="15"/>
        <v>0</v>
      </c>
      <c r="AE139" s="71" t="s">
        <v>89</v>
      </c>
      <c r="AG139" s="105">
        <f t="shared" si="14"/>
        <v>632.47199999999998</v>
      </c>
      <c r="AH139" s="104">
        <f t="shared" si="11"/>
        <v>67687.153439999995</v>
      </c>
    </row>
    <row r="140" spans="1:34" ht="46.15" customHeight="1" x14ac:dyDescent="0.2">
      <c r="A140" s="65" t="s">
        <v>102</v>
      </c>
      <c r="B140" s="65" t="s">
        <v>60</v>
      </c>
      <c r="C140" s="99" t="s">
        <v>1515</v>
      </c>
      <c r="D140" s="65" t="s">
        <v>3</v>
      </c>
      <c r="E140" s="228" t="s">
        <v>4</v>
      </c>
      <c r="F140" s="248">
        <v>730.49</v>
      </c>
      <c r="G140" s="86">
        <v>730.49</v>
      </c>
      <c r="H140" s="86"/>
      <c r="I140" s="305">
        <v>730.49</v>
      </c>
      <c r="J140" s="345"/>
      <c r="K140" s="345"/>
      <c r="L140" s="235">
        <v>97.717800000000011</v>
      </c>
      <c r="M140" s="93">
        <v>71381.87</v>
      </c>
      <c r="N140" s="311">
        <v>71381.87</v>
      </c>
      <c r="O140" s="311"/>
      <c r="P140" s="311"/>
      <c r="Q140" s="311">
        <v>71381.87</v>
      </c>
      <c r="R140" s="245">
        <v>0</v>
      </c>
      <c r="S140" s="313">
        <v>0</v>
      </c>
      <c r="T140" s="299">
        <v>1</v>
      </c>
      <c r="U140" s="277">
        <v>133.86000000000001</v>
      </c>
      <c r="V140" s="100"/>
      <c r="W140" s="100">
        <f t="shared" si="9"/>
        <v>94.826187522924002</v>
      </c>
      <c r="X140" s="101">
        <f t="shared" si="12"/>
        <v>0.70839823339999997</v>
      </c>
      <c r="Y140" s="102" t="b">
        <f t="shared" si="10"/>
        <v>0</v>
      </c>
      <c r="Z140" s="86">
        <v>133.86000000000001</v>
      </c>
      <c r="AA140" s="103">
        <f t="shared" si="13"/>
        <v>133.86000000000001</v>
      </c>
      <c r="AB140" s="76">
        <v>97783.74</v>
      </c>
      <c r="AC140" s="104" t="b">
        <f t="shared" si="15"/>
        <v>0</v>
      </c>
      <c r="AE140" s="71" t="s">
        <v>61</v>
      </c>
      <c r="AG140" s="105">
        <f t="shared" si="14"/>
        <v>97.717800000000011</v>
      </c>
      <c r="AH140" s="104">
        <f t="shared" si="11"/>
        <v>71381.875722000012</v>
      </c>
    </row>
    <row r="141" spans="1:34" ht="28.9" customHeight="1" x14ac:dyDescent="0.2">
      <c r="A141" s="65" t="s">
        <v>103</v>
      </c>
      <c r="B141" s="66">
        <v>92768</v>
      </c>
      <c r="C141" s="99" t="s">
        <v>1517</v>
      </c>
      <c r="D141" s="65" t="s">
        <v>3</v>
      </c>
      <c r="E141" s="228" t="s">
        <v>43</v>
      </c>
      <c r="F141" s="244">
        <v>1271.2</v>
      </c>
      <c r="G141" s="93">
        <v>1271.2</v>
      </c>
      <c r="H141" s="86"/>
      <c r="I141" s="305">
        <v>1271.2</v>
      </c>
      <c r="J141" s="345"/>
      <c r="K141" s="345"/>
      <c r="L141" s="235">
        <v>12.869899999999998</v>
      </c>
      <c r="M141" s="93">
        <v>16360.21</v>
      </c>
      <c r="N141" s="311">
        <v>16360.21</v>
      </c>
      <c r="O141" s="311"/>
      <c r="P141" s="311"/>
      <c r="Q141" s="311">
        <v>16360.21</v>
      </c>
      <c r="R141" s="245">
        <v>0</v>
      </c>
      <c r="S141" s="313">
        <v>0</v>
      </c>
      <c r="T141" s="299">
        <v>1</v>
      </c>
      <c r="U141" s="277">
        <v>17.63</v>
      </c>
      <c r="V141" s="100"/>
      <c r="W141" s="100">
        <f t="shared" si="9"/>
        <v>12.489060854841998</v>
      </c>
      <c r="X141" s="101">
        <f t="shared" si="12"/>
        <v>0.70839823339999997</v>
      </c>
      <c r="Y141" s="102" t="b">
        <f t="shared" si="10"/>
        <v>0</v>
      </c>
      <c r="Z141" s="86">
        <v>17.63</v>
      </c>
      <c r="AA141" s="103">
        <f t="shared" si="13"/>
        <v>17.63</v>
      </c>
      <c r="AB141" s="76">
        <v>22416.65</v>
      </c>
      <c r="AC141" s="104" t="b">
        <f t="shared" si="15"/>
        <v>0</v>
      </c>
      <c r="AE141" s="71" t="s">
        <v>1259</v>
      </c>
      <c r="AG141" s="105">
        <f t="shared" si="14"/>
        <v>12.869899999999998</v>
      </c>
      <c r="AH141" s="104">
        <f t="shared" si="11"/>
        <v>16360.216879999998</v>
      </c>
    </row>
    <row r="142" spans="1:34" ht="30.6" customHeight="1" x14ac:dyDescent="0.2">
      <c r="A142" s="65" t="s">
        <v>104</v>
      </c>
      <c r="B142" s="66">
        <v>92769</v>
      </c>
      <c r="C142" s="99" t="s">
        <v>1518</v>
      </c>
      <c r="D142" s="65" t="s">
        <v>3</v>
      </c>
      <c r="E142" s="228" t="s">
        <v>43</v>
      </c>
      <c r="F142" s="244">
        <v>1400.4</v>
      </c>
      <c r="G142" s="93">
        <v>1400.4</v>
      </c>
      <c r="H142" s="86"/>
      <c r="I142" s="305">
        <v>1400.4</v>
      </c>
      <c r="J142" s="345"/>
      <c r="K142" s="345"/>
      <c r="L142" s="235">
        <v>11.899000000000001</v>
      </c>
      <c r="M142" s="93">
        <v>16663.349999999999</v>
      </c>
      <c r="N142" s="311">
        <v>16663.349999999999</v>
      </c>
      <c r="O142" s="311"/>
      <c r="P142" s="311"/>
      <c r="Q142" s="311">
        <v>16663.349999999999</v>
      </c>
      <c r="R142" s="245">
        <v>0</v>
      </c>
      <c r="S142" s="313">
        <v>0</v>
      </c>
      <c r="T142" s="299">
        <v>1</v>
      </c>
      <c r="U142" s="277">
        <v>16.3</v>
      </c>
      <c r="V142" s="100"/>
      <c r="W142" s="100">
        <f t="shared" ref="W142:W205" si="16">$V$10*U142</f>
        <v>11.54689120442</v>
      </c>
      <c r="X142" s="101">
        <f t="shared" si="12"/>
        <v>0.70839823339999997</v>
      </c>
      <c r="Y142" s="102" t="b">
        <f t="shared" ref="Y142:Y205" si="17">Z142=L142</f>
        <v>0</v>
      </c>
      <c r="Z142" s="86">
        <v>16.3</v>
      </c>
      <c r="AA142" s="103">
        <f t="shared" si="13"/>
        <v>16.3</v>
      </c>
      <c r="AB142" s="76">
        <v>22824.95</v>
      </c>
      <c r="AC142" s="104" t="b">
        <f t="shared" si="15"/>
        <v>0</v>
      </c>
      <c r="AE142" s="71" t="s">
        <v>65</v>
      </c>
      <c r="AG142" s="105">
        <f t="shared" si="14"/>
        <v>11.899000000000001</v>
      </c>
      <c r="AH142" s="104">
        <f t="shared" ref="AH142:AH205" si="18">F142*AG142</f>
        <v>16663.359600000003</v>
      </c>
    </row>
    <row r="143" spans="1:34" ht="30" customHeight="1" x14ac:dyDescent="0.2">
      <c r="A143" s="65" t="s">
        <v>105</v>
      </c>
      <c r="B143" s="66">
        <v>92770</v>
      </c>
      <c r="C143" s="99" t="s">
        <v>1519</v>
      </c>
      <c r="D143" s="65" t="s">
        <v>3</v>
      </c>
      <c r="E143" s="228" t="s">
        <v>43</v>
      </c>
      <c r="F143" s="244">
        <v>2607.1</v>
      </c>
      <c r="G143" s="93">
        <v>2607.1</v>
      </c>
      <c r="H143" s="86"/>
      <c r="I143" s="305">
        <v>2607.1</v>
      </c>
      <c r="J143" s="345"/>
      <c r="K143" s="345"/>
      <c r="L143" s="235">
        <v>11.015699999999999</v>
      </c>
      <c r="M143" s="93">
        <v>28719.03</v>
      </c>
      <c r="N143" s="311">
        <v>28719.03</v>
      </c>
      <c r="O143" s="311"/>
      <c r="P143" s="311"/>
      <c r="Q143" s="311">
        <v>28719.03</v>
      </c>
      <c r="R143" s="245">
        <v>0</v>
      </c>
      <c r="S143" s="313">
        <v>0</v>
      </c>
      <c r="T143" s="299">
        <v>1</v>
      </c>
      <c r="U143" s="277">
        <v>15.09</v>
      </c>
      <c r="V143" s="100"/>
      <c r="W143" s="100">
        <f t="shared" si="16"/>
        <v>10.689729342006</v>
      </c>
      <c r="X143" s="101">
        <f t="shared" ref="X143:X206" si="19">W143/U143</f>
        <v>0.70839823340000008</v>
      </c>
      <c r="Y143" s="102" t="b">
        <f t="shared" si="17"/>
        <v>0</v>
      </c>
      <c r="Z143" s="86">
        <v>15.09</v>
      </c>
      <c r="AA143" s="103">
        <f t="shared" ref="AA143:AA206" si="20">Z143*$AA$13</f>
        <v>15.09</v>
      </c>
      <c r="AB143" s="76">
        <v>39336.76</v>
      </c>
      <c r="AC143" s="104" t="b">
        <f t="shared" si="15"/>
        <v>0</v>
      </c>
      <c r="AE143" s="71" t="s">
        <v>66</v>
      </c>
      <c r="AG143" s="105">
        <f t="shared" ref="AG143:AG206" si="21">U143-(U143*27%)</f>
        <v>11.015699999999999</v>
      </c>
      <c r="AH143" s="104">
        <f t="shared" si="18"/>
        <v>28719.031469999994</v>
      </c>
    </row>
    <row r="144" spans="1:34" ht="30.6" customHeight="1" x14ac:dyDescent="0.2">
      <c r="A144" s="65" t="s">
        <v>106</v>
      </c>
      <c r="B144" s="66">
        <v>92771</v>
      </c>
      <c r="C144" s="99" t="s">
        <v>1520</v>
      </c>
      <c r="D144" s="65" t="s">
        <v>3</v>
      </c>
      <c r="E144" s="228" t="s">
        <v>43</v>
      </c>
      <c r="F144" s="246">
        <v>730.3</v>
      </c>
      <c r="G144" s="88">
        <v>730.3</v>
      </c>
      <c r="H144" s="86"/>
      <c r="I144" s="305">
        <v>730.3</v>
      </c>
      <c r="J144" s="345"/>
      <c r="K144" s="345"/>
      <c r="L144" s="235">
        <v>9.7309000000000001</v>
      </c>
      <c r="M144" s="93">
        <v>7106.47</v>
      </c>
      <c r="N144" s="311">
        <v>7106.47</v>
      </c>
      <c r="O144" s="311"/>
      <c r="P144" s="311"/>
      <c r="Q144" s="311">
        <v>7106.47</v>
      </c>
      <c r="R144" s="245">
        <v>0</v>
      </c>
      <c r="S144" s="313">
        <v>0</v>
      </c>
      <c r="T144" s="299">
        <v>1</v>
      </c>
      <c r="U144" s="277">
        <v>13.33</v>
      </c>
      <c r="V144" s="100"/>
      <c r="W144" s="100">
        <f t="shared" si="16"/>
        <v>9.4429484512219997</v>
      </c>
      <c r="X144" s="101">
        <f t="shared" si="19"/>
        <v>0.70839823339999997</v>
      </c>
      <c r="Y144" s="102" t="b">
        <f t="shared" si="17"/>
        <v>0</v>
      </c>
      <c r="Z144" s="86">
        <v>13.33</v>
      </c>
      <c r="AA144" s="103">
        <f t="shared" si="20"/>
        <v>13.33</v>
      </c>
      <c r="AB144" s="76">
        <v>9733.91</v>
      </c>
      <c r="AC144" s="104" t="b">
        <f t="shared" si="15"/>
        <v>0</v>
      </c>
      <c r="AE144" s="71" t="s">
        <v>67</v>
      </c>
      <c r="AG144" s="105">
        <f t="shared" si="21"/>
        <v>9.7309000000000001</v>
      </c>
      <c r="AH144" s="104">
        <f t="shared" si="18"/>
        <v>7106.4762699999992</v>
      </c>
    </row>
    <row r="145" spans="1:34" ht="33.6" customHeight="1" x14ac:dyDescent="0.2">
      <c r="A145" s="65" t="s">
        <v>107</v>
      </c>
      <c r="B145" s="66">
        <v>92772</v>
      </c>
      <c r="C145" s="99" t="s">
        <v>1521</v>
      </c>
      <c r="D145" s="65" t="s">
        <v>3</v>
      </c>
      <c r="E145" s="228" t="s">
        <v>43</v>
      </c>
      <c r="F145" s="244">
        <v>1144.3</v>
      </c>
      <c r="G145" s="93">
        <v>1144.3</v>
      </c>
      <c r="H145" s="86"/>
      <c r="I145" s="305">
        <v>1144.3</v>
      </c>
      <c r="J145" s="345"/>
      <c r="K145" s="345"/>
      <c r="L145" s="235">
        <v>8.0957000000000008</v>
      </c>
      <c r="M145" s="93">
        <v>9263.9</v>
      </c>
      <c r="N145" s="311">
        <v>9263.9</v>
      </c>
      <c r="O145" s="311"/>
      <c r="P145" s="311"/>
      <c r="Q145" s="311">
        <v>9263.9</v>
      </c>
      <c r="R145" s="245">
        <v>0</v>
      </c>
      <c r="S145" s="313">
        <v>0</v>
      </c>
      <c r="T145" s="299">
        <v>1</v>
      </c>
      <c r="U145" s="277">
        <v>11.09</v>
      </c>
      <c r="V145" s="100"/>
      <c r="W145" s="100">
        <f t="shared" si="16"/>
        <v>7.8561364084059999</v>
      </c>
      <c r="X145" s="101">
        <f t="shared" si="19"/>
        <v>0.70839823339999997</v>
      </c>
      <c r="Y145" s="102" t="b">
        <f t="shared" si="17"/>
        <v>0</v>
      </c>
      <c r="Z145" s="86">
        <v>11.09</v>
      </c>
      <c r="AA145" s="103">
        <f t="shared" si="20"/>
        <v>11.09</v>
      </c>
      <c r="AB145" s="76">
        <v>12695.69</v>
      </c>
      <c r="AC145" s="104" t="b">
        <f t="shared" si="15"/>
        <v>0</v>
      </c>
      <c r="AE145" s="71" t="s">
        <v>68</v>
      </c>
      <c r="AG145" s="105">
        <f t="shared" si="21"/>
        <v>8.0957000000000008</v>
      </c>
      <c r="AH145" s="104">
        <f t="shared" si="18"/>
        <v>9263.9095100000013</v>
      </c>
    </row>
    <row r="146" spans="1:34" ht="33" customHeight="1" x14ac:dyDescent="0.2">
      <c r="A146" s="65" t="s">
        <v>108</v>
      </c>
      <c r="B146" s="66">
        <v>92773</v>
      </c>
      <c r="C146" s="99" t="s">
        <v>1543</v>
      </c>
      <c r="D146" s="65" t="s">
        <v>3</v>
      </c>
      <c r="E146" s="228" t="s">
        <v>43</v>
      </c>
      <c r="F146" s="246">
        <v>791.9</v>
      </c>
      <c r="G146" s="88">
        <v>791.9</v>
      </c>
      <c r="H146" s="86"/>
      <c r="I146" s="305">
        <v>791.9</v>
      </c>
      <c r="J146" s="345"/>
      <c r="K146" s="345"/>
      <c r="L146" s="235">
        <v>7.9277999999999995</v>
      </c>
      <c r="M146" s="93">
        <v>6278.02</v>
      </c>
      <c r="N146" s="311">
        <v>6278.02</v>
      </c>
      <c r="O146" s="311"/>
      <c r="P146" s="311"/>
      <c r="Q146" s="311">
        <v>6278.0248199999996</v>
      </c>
      <c r="R146" s="245">
        <v>-4.8199999991993536E-3</v>
      </c>
      <c r="S146" s="313">
        <v>0</v>
      </c>
      <c r="T146" s="299">
        <v>1.0000007677579872</v>
      </c>
      <c r="U146" s="277">
        <v>10.86</v>
      </c>
      <c r="V146" s="100"/>
      <c r="W146" s="100">
        <f t="shared" si="16"/>
        <v>7.6932048147239991</v>
      </c>
      <c r="X146" s="101">
        <f t="shared" si="19"/>
        <v>0.70839823339999997</v>
      </c>
      <c r="Y146" s="102" t="b">
        <f t="shared" si="17"/>
        <v>0</v>
      </c>
      <c r="Z146" s="86">
        <v>10.86</v>
      </c>
      <c r="AA146" s="103">
        <f t="shared" si="20"/>
        <v>10.86</v>
      </c>
      <c r="AB146" s="76">
        <v>8598.1299999999992</v>
      </c>
      <c r="AC146" s="104" t="b">
        <f t="shared" si="15"/>
        <v>0</v>
      </c>
      <c r="AE146" s="71" t="s">
        <v>1263</v>
      </c>
      <c r="AG146" s="105">
        <f t="shared" si="21"/>
        <v>7.9277999999999995</v>
      </c>
      <c r="AH146" s="104">
        <f t="shared" si="18"/>
        <v>6278.0248199999996</v>
      </c>
    </row>
    <row r="147" spans="1:34" ht="31.9" customHeight="1" x14ac:dyDescent="0.2">
      <c r="A147" s="65" t="s">
        <v>109</v>
      </c>
      <c r="B147" s="65" t="s">
        <v>110</v>
      </c>
      <c r="C147" s="99" t="s">
        <v>1544</v>
      </c>
      <c r="D147" s="65" t="s">
        <v>3</v>
      </c>
      <c r="E147" s="228" t="s">
        <v>73</v>
      </c>
      <c r="F147" s="246">
        <v>8</v>
      </c>
      <c r="G147" s="88">
        <v>8</v>
      </c>
      <c r="H147" s="86"/>
      <c r="I147" s="305">
        <v>8</v>
      </c>
      <c r="J147" s="345"/>
      <c r="K147" s="345"/>
      <c r="L147" s="235">
        <v>647.03549999999996</v>
      </c>
      <c r="M147" s="93">
        <v>5176.28</v>
      </c>
      <c r="N147" s="311">
        <v>5176.28</v>
      </c>
      <c r="O147" s="311"/>
      <c r="P147" s="311"/>
      <c r="Q147" s="311">
        <v>5176.2839999999997</v>
      </c>
      <c r="R147" s="245">
        <v>-3.9999999999054126E-3</v>
      </c>
      <c r="S147" s="313">
        <v>0</v>
      </c>
      <c r="T147" s="299">
        <v>1.0000007727557241</v>
      </c>
      <c r="U147" s="277">
        <v>886.35</v>
      </c>
      <c r="V147" s="100"/>
      <c r="W147" s="100">
        <f t="shared" si="16"/>
        <v>627.88877417409003</v>
      </c>
      <c r="X147" s="101">
        <f t="shared" si="19"/>
        <v>0.70839823339999997</v>
      </c>
      <c r="Y147" s="102" t="b">
        <f t="shared" si="17"/>
        <v>0</v>
      </c>
      <c r="Z147" s="86">
        <v>886.35</v>
      </c>
      <c r="AA147" s="103">
        <f t="shared" si="20"/>
        <v>886.35</v>
      </c>
      <c r="AB147" s="76">
        <v>7090.84</v>
      </c>
      <c r="AC147" s="104" t="b">
        <f t="shared" si="15"/>
        <v>0</v>
      </c>
      <c r="AE147" s="71" t="s">
        <v>111</v>
      </c>
      <c r="AG147" s="105">
        <f t="shared" si="21"/>
        <v>647.03549999999996</v>
      </c>
      <c r="AH147" s="104">
        <f t="shared" si="18"/>
        <v>5176.2839999999997</v>
      </c>
    </row>
    <row r="148" spans="1:34" ht="18" customHeight="1" x14ac:dyDescent="0.2">
      <c r="A148" s="120" t="s">
        <v>607</v>
      </c>
      <c r="B148" s="121"/>
      <c r="C148" s="122" t="s">
        <v>1545</v>
      </c>
      <c r="D148" s="123"/>
      <c r="E148" s="230"/>
      <c r="F148" s="249"/>
      <c r="G148" s="123"/>
      <c r="H148" s="123"/>
      <c r="I148" s="307"/>
      <c r="J148" s="347"/>
      <c r="K148" s="347"/>
      <c r="L148" s="237"/>
      <c r="M148" s="129">
        <v>4862.24</v>
      </c>
      <c r="N148" s="129">
        <v>4862.24</v>
      </c>
      <c r="O148" s="129"/>
      <c r="P148" s="129">
        <v>0</v>
      </c>
      <c r="Q148" s="129">
        <v>4862.2518700000001</v>
      </c>
      <c r="R148" s="266">
        <v>0</v>
      </c>
      <c r="S148" s="292"/>
      <c r="T148" s="266"/>
      <c r="U148" s="279"/>
      <c r="V148" s="100"/>
      <c r="W148" s="100">
        <f t="shared" si="16"/>
        <v>0</v>
      </c>
      <c r="X148" s="101" t="e">
        <f t="shared" si="19"/>
        <v>#DIV/0!</v>
      </c>
      <c r="Y148" s="102" t="b">
        <f t="shared" si="17"/>
        <v>1</v>
      </c>
      <c r="Z148" s="123"/>
      <c r="AA148" s="103">
        <f t="shared" si="20"/>
        <v>0</v>
      </c>
      <c r="AB148" s="131">
        <v>6660.54</v>
      </c>
      <c r="AC148" s="104" t="b">
        <f t="shared" si="15"/>
        <v>0</v>
      </c>
      <c r="AE148" s="122" t="s">
        <v>608</v>
      </c>
      <c r="AG148" s="105">
        <f t="shared" si="21"/>
        <v>0</v>
      </c>
      <c r="AH148" s="104">
        <f t="shared" si="18"/>
        <v>0</v>
      </c>
    </row>
    <row r="149" spans="1:34" ht="31.5" customHeight="1" x14ac:dyDescent="0.2">
      <c r="A149" s="65" t="s">
        <v>609</v>
      </c>
      <c r="B149" s="65" t="s">
        <v>62</v>
      </c>
      <c r="C149" s="99" t="s">
        <v>1516</v>
      </c>
      <c r="D149" s="65" t="s">
        <v>3</v>
      </c>
      <c r="E149" s="228" t="s">
        <v>9</v>
      </c>
      <c r="F149" s="246">
        <v>2.02</v>
      </c>
      <c r="G149" s="88">
        <v>2.02</v>
      </c>
      <c r="H149" s="88"/>
      <c r="I149" s="305">
        <v>2.02</v>
      </c>
      <c r="J149" s="345"/>
      <c r="K149" s="345"/>
      <c r="L149" s="235">
        <v>632.47199999999998</v>
      </c>
      <c r="M149" s="93">
        <v>1277.5899999999999</v>
      </c>
      <c r="N149" s="311">
        <v>1277.5899999999999</v>
      </c>
      <c r="O149" s="311"/>
      <c r="P149" s="311">
        <v>0</v>
      </c>
      <c r="Q149" s="311">
        <v>1277.5934399999999</v>
      </c>
      <c r="R149" s="245">
        <v>-3.4399999999550346E-3</v>
      </c>
      <c r="S149" s="313">
        <v>0</v>
      </c>
      <c r="T149" s="299">
        <v>1.0000026925696037</v>
      </c>
      <c r="U149" s="277">
        <v>866.4</v>
      </c>
      <c r="V149" s="100"/>
      <c r="W149" s="100">
        <f t="shared" si="16"/>
        <v>613.75622941775998</v>
      </c>
      <c r="X149" s="101">
        <f t="shared" si="19"/>
        <v>0.70839823339999997</v>
      </c>
      <c r="Y149" s="102" t="b">
        <f t="shared" si="17"/>
        <v>0</v>
      </c>
      <c r="Z149" s="86">
        <v>866.4</v>
      </c>
      <c r="AA149" s="103">
        <f t="shared" si="20"/>
        <v>866.4</v>
      </c>
      <c r="AB149" s="76">
        <v>1750.13</v>
      </c>
      <c r="AC149" s="104" t="b">
        <f t="shared" si="15"/>
        <v>0</v>
      </c>
      <c r="AE149" s="71" t="s">
        <v>89</v>
      </c>
      <c r="AG149" s="105">
        <f t="shared" si="21"/>
        <v>632.47199999999998</v>
      </c>
      <c r="AH149" s="104">
        <f t="shared" si="18"/>
        <v>1277.5934399999999</v>
      </c>
    </row>
    <row r="150" spans="1:34" ht="33.75" customHeight="1" x14ac:dyDescent="0.2">
      <c r="A150" s="65" t="s">
        <v>610</v>
      </c>
      <c r="B150" s="66">
        <v>102045</v>
      </c>
      <c r="C150" s="99" t="s">
        <v>1546</v>
      </c>
      <c r="D150" s="65" t="s">
        <v>3</v>
      </c>
      <c r="E150" s="228" t="s">
        <v>4</v>
      </c>
      <c r="F150" s="246">
        <v>15.58</v>
      </c>
      <c r="G150" s="88">
        <v>15.58</v>
      </c>
      <c r="H150" s="88"/>
      <c r="I150" s="305">
        <v>15.58</v>
      </c>
      <c r="J150" s="345"/>
      <c r="K150" s="345"/>
      <c r="L150" s="235">
        <v>187.245</v>
      </c>
      <c r="M150" s="93">
        <v>2917.27</v>
      </c>
      <c r="N150" s="311">
        <v>2917.27</v>
      </c>
      <c r="O150" s="311"/>
      <c r="P150" s="311">
        <v>0</v>
      </c>
      <c r="Q150" s="311">
        <v>2917.2771000000002</v>
      </c>
      <c r="R150" s="245">
        <v>0</v>
      </c>
      <c r="S150" s="313">
        <v>0</v>
      </c>
      <c r="T150" s="299">
        <v>1.0000024337822691</v>
      </c>
      <c r="U150" s="277">
        <v>256.5</v>
      </c>
      <c r="V150" s="100"/>
      <c r="W150" s="100">
        <f t="shared" si="16"/>
        <v>181.70414686709998</v>
      </c>
      <c r="X150" s="101">
        <f t="shared" si="19"/>
        <v>0.70839823339999997</v>
      </c>
      <c r="Y150" s="102" t="b">
        <f t="shared" si="17"/>
        <v>0</v>
      </c>
      <c r="Z150" s="86">
        <v>256.5</v>
      </c>
      <c r="AA150" s="103">
        <f t="shared" si="20"/>
        <v>256.5</v>
      </c>
      <c r="AB150" s="76">
        <v>3996.29</v>
      </c>
      <c r="AC150" s="104" t="b">
        <f t="shared" si="15"/>
        <v>0</v>
      </c>
      <c r="AE150" s="71" t="s">
        <v>1264</v>
      </c>
      <c r="AG150" s="105">
        <f t="shared" si="21"/>
        <v>187.245</v>
      </c>
      <c r="AH150" s="104">
        <f t="shared" si="18"/>
        <v>2917.2771000000002</v>
      </c>
    </row>
    <row r="151" spans="1:34" ht="1.9" customHeight="1" x14ac:dyDescent="0.2">
      <c r="A151" s="65" t="s">
        <v>611</v>
      </c>
      <c r="B151" s="66">
        <v>95944</v>
      </c>
      <c r="C151" s="99" t="s">
        <v>1547</v>
      </c>
      <c r="D151" s="65" t="s">
        <v>3</v>
      </c>
      <c r="E151" s="228" t="s">
        <v>43</v>
      </c>
      <c r="F151" s="246">
        <v>34.1</v>
      </c>
      <c r="G151" s="88">
        <v>34.1</v>
      </c>
      <c r="H151" s="88"/>
      <c r="I151" s="305">
        <v>34.1</v>
      </c>
      <c r="J151" s="345"/>
      <c r="K151" s="345"/>
      <c r="L151" s="235">
        <v>19.571300000000001</v>
      </c>
      <c r="M151" s="93">
        <v>667.38</v>
      </c>
      <c r="N151" s="311">
        <v>667.38</v>
      </c>
      <c r="O151" s="311"/>
      <c r="P151" s="311">
        <v>0</v>
      </c>
      <c r="Q151" s="311">
        <v>667.38133000000005</v>
      </c>
      <c r="R151" s="245">
        <v>-1.3300000000526779E-3</v>
      </c>
      <c r="S151" s="313">
        <v>0</v>
      </c>
      <c r="T151" s="299">
        <v>1.0000019928676318</v>
      </c>
      <c r="U151" s="277">
        <v>26.81</v>
      </c>
      <c r="V151" s="100"/>
      <c r="W151" s="100">
        <f t="shared" si="16"/>
        <v>18.992156637453999</v>
      </c>
      <c r="X151" s="101">
        <f t="shared" si="19"/>
        <v>0.70839823339999997</v>
      </c>
      <c r="Y151" s="102" t="b">
        <f t="shared" si="17"/>
        <v>0</v>
      </c>
      <c r="Z151" s="86">
        <v>26.81</v>
      </c>
      <c r="AA151" s="103">
        <f t="shared" si="20"/>
        <v>26.81</v>
      </c>
      <c r="AB151" s="82">
        <v>914.12</v>
      </c>
      <c r="AC151" s="104" t="b">
        <f t="shared" si="15"/>
        <v>0</v>
      </c>
      <c r="AE151" s="71" t="s">
        <v>1265</v>
      </c>
      <c r="AG151" s="105">
        <f t="shared" si="21"/>
        <v>19.571300000000001</v>
      </c>
      <c r="AH151" s="104">
        <f t="shared" si="18"/>
        <v>667.38133000000005</v>
      </c>
    </row>
    <row r="152" spans="1:34" ht="17.25" customHeight="1" x14ac:dyDescent="0.2">
      <c r="A152" s="120" t="s">
        <v>612</v>
      </c>
      <c r="B152" s="121"/>
      <c r="C152" s="122" t="s">
        <v>1548</v>
      </c>
      <c r="D152" s="123"/>
      <c r="E152" s="230"/>
      <c r="F152" s="249"/>
      <c r="G152" s="123"/>
      <c r="H152" s="123"/>
      <c r="I152" s="307"/>
      <c r="J152" s="347"/>
      <c r="K152" s="347"/>
      <c r="L152" s="237"/>
      <c r="M152" s="129">
        <v>95623.631869999997</v>
      </c>
      <c r="N152" s="129">
        <v>95623.631869999997</v>
      </c>
      <c r="O152" s="129"/>
      <c r="P152" s="129">
        <v>0</v>
      </c>
      <c r="Q152" s="129">
        <v>95629.37</v>
      </c>
      <c r="R152" s="129">
        <v>0</v>
      </c>
      <c r="S152" s="292">
        <v>0</v>
      </c>
      <c r="T152" s="266"/>
      <c r="U152" s="279"/>
      <c r="V152" s="100"/>
      <c r="W152" s="100">
        <f t="shared" si="16"/>
        <v>0</v>
      </c>
      <c r="X152" s="101" t="e">
        <f t="shared" si="19"/>
        <v>#DIV/0!</v>
      </c>
      <c r="Y152" s="102" t="b">
        <f t="shared" si="17"/>
        <v>1</v>
      </c>
      <c r="Z152" s="123"/>
      <c r="AA152" s="103">
        <f t="shared" si="20"/>
        <v>0</v>
      </c>
      <c r="AB152" s="131">
        <v>130990.46</v>
      </c>
      <c r="AC152" s="104" t="b">
        <f t="shared" si="15"/>
        <v>0</v>
      </c>
      <c r="AE152" s="122" t="s">
        <v>613</v>
      </c>
      <c r="AG152" s="105">
        <f t="shared" si="21"/>
        <v>0</v>
      </c>
      <c r="AH152" s="104">
        <f t="shared" si="18"/>
        <v>0</v>
      </c>
    </row>
    <row r="153" spans="1:34" ht="30.75" customHeight="1" x14ac:dyDescent="0.2">
      <c r="A153" s="65" t="s">
        <v>614</v>
      </c>
      <c r="B153" s="66">
        <v>96523</v>
      </c>
      <c r="C153" s="99" t="s">
        <v>1492</v>
      </c>
      <c r="D153" s="65" t="s">
        <v>3</v>
      </c>
      <c r="E153" s="228" t="s">
        <v>9</v>
      </c>
      <c r="F153" s="246">
        <v>80.78</v>
      </c>
      <c r="G153" s="88">
        <v>80.78</v>
      </c>
      <c r="H153" s="246"/>
      <c r="I153" s="305">
        <v>80.78</v>
      </c>
      <c r="J153" s="345"/>
      <c r="K153" s="345"/>
      <c r="L153" s="235">
        <v>96.900200000000012</v>
      </c>
      <c r="M153" s="93">
        <v>7827.59</v>
      </c>
      <c r="N153" s="311">
        <v>7827.59</v>
      </c>
      <c r="O153" s="311"/>
      <c r="P153" s="311">
        <v>0</v>
      </c>
      <c r="Q153" s="311">
        <v>7827.59</v>
      </c>
      <c r="R153" s="245">
        <v>0</v>
      </c>
      <c r="S153" s="313">
        <v>0</v>
      </c>
      <c r="T153" s="299">
        <v>1</v>
      </c>
      <c r="U153" s="277">
        <v>132.74</v>
      </c>
      <c r="V153" s="100"/>
      <c r="W153" s="100">
        <f t="shared" si="16"/>
        <v>94.032781501515998</v>
      </c>
      <c r="X153" s="101">
        <f t="shared" si="19"/>
        <v>0.70839823339999997</v>
      </c>
      <c r="Y153" s="102" t="b">
        <f t="shared" si="17"/>
        <v>0</v>
      </c>
      <c r="Z153" s="86">
        <v>132.74</v>
      </c>
      <c r="AA153" s="103">
        <f t="shared" si="20"/>
        <v>132.74</v>
      </c>
      <c r="AB153" s="76">
        <v>10722.52</v>
      </c>
      <c r="AC153" s="104" t="b">
        <f t="shared" si="15"/>
        <v>0</v>
      </c>
      <c r="AE153" s="71" t="s">
        <v>35</v>
      </c>
      <c r="AG153" s="105">
        <f t="shared" si="21"/>
        <v>96.900200000000012</v>
      </c>
      <c r="AH153" s="104">
        <f t="shared" si="18"/>
        <v>7827.5981560000009</v>
      </c>
    </row>
    <row r="154" spans="1:34" ht="60.75" customHeight="1" x14ac:dyDescent="0.2">
      <c r="A154" s="65" t="s">
        <v>615</v>
      </c>
      <c r="B154" s="66">
        <v>93379</v>
      </c>
      <c r="C154" s="99" t="s">
        <v>1549</v>
      </c>
      <c r="D154" s="65" t="s">
        <v>3</v>
      </c>
      <c r="E154" s="228" t="s">
        <v>9</v>
      </c>
      <c r="F154" s="246">
        <v>66.099999999999994</v>
      </c>
      <c r="G154" s="88">
        <v>66.400000000000006</v>
      </c>
      <c r="H154" s="246"/>
      <c r="I154" s="305">
        <v>66.400000000000006</v>
      </c>
      <c r="J154" s="345"/>
      <c r="K154" s="345"/>
      <c r="L154" s="235">
        <v>19.2136</v>
      </c>
      <c r="M154" s="93">
        <v>1270.01</v>
      </c>
      <c r="N154" s="311">
        <v>1275.78</v>
      </c>
      <c r="O154" s="311"/>
      <c r="P154" s="311">
        <v>0</v>
      </c>
      <c r="Q154" s="311">
        <v>1275.78</v>
      </c>
      <c r="R154" s="245">
        <v>0</v>
      </c>
      <c r="S154" s="313">
        <v>0</v>
      </c>
      <c r="T154" s="299">
        <v>1.0045432713128244</v>
      </c>
      <c r="U154" s="277">
        <v>26.32</v>
      </c>
      <c r="V154" s="100"/>
      <c r="W154" s="100">
        <f t="shared" si="16"/>
        <v>18.645041503087999</v>
      </c>
      <c r="X154" s="101">
        <f t="shared" si="19"/>
        <v>0.70839823339999997</v>
      </c>
      <c r="Y154" s="102" t="b">
        <f t="shared" si="17"/>
        <v>0</v>
      </c>
      <c r="Z154" s="86">
        <v>26.32</v>
      </c>
      <c r="AA154" s="103">
        <f t="shared" si="20"/>
        <v>26.32</v>
      </c>
      <c r="AB154" s="76">
        <v>1739.77</v>
      </c>
      <c r="AC154" s="104" t="b">
        <f t="shared" si="15"/>
        <v>0</v>
      </c>
      <c r="AE154" s="71" t="s">
        <v>112</v>
      </c>
      <c r="AG154" s="105">
        <f t="shared" si="21"/>
        <v>19.2136</v>
      </c>
      <c r="AH154" s="104">
        <f t="shared" si="18"/>
        <v>1270.0189599999999</v>
      </c>
    </row>
    <row r="155" spans="1:34" ht="47.25" customHeight="1" x14ac:dyDescent="0.2">
      <c r="A155" s="65" t="s">
        <v>616</v>
      </c>
      <c r="B155" s="66">
        <v>100973</v>
      </c>
      <c r="C155" s="99" t="s">
        <v>1494</v>
      </c>
      <c r="D155" s="65" t="s">
        <v>3</v>
      </c>
      <c r="E155" s="228" t="s">
        <v>9</v>
      </c>
      <c r="F155" s="246">
        <v>171.11</v>
      </c>
      <c r="G155" s="88">
        <v>171.11</v>
      </c>
      <c r="H155" s="246"/>
      <c r="I155" s="305">
        <v>171.11</v>
      </c>
      <c r="J155" s="345"/>
      <c r="K155" s="345"/>
      <c r="L155" s="235">
        <v>8.5628999999999991</v>
      </c>
      <c r="M155" s="93">
        <v>1465.19</v>
      </c>
      <c r="N155" s="311">
        <v>1465.19</v>
      </c>
      <c r="O155" s="311"/>
      <c r="P155" s="311">
        <v>0</v>
      </c>
      <c r="Q155" s="311">
        <v>1465.19</v>
      </c>
      <c r="R155" s="245">
        <v>0</v>
      </c>
      <c r="S155" s="313">
        <v>0</v>
      </c>
      <c r="T155" s="299">
        <v>1</v>
      </c>
      <c r="U155" s="277">
        <v>11.73</v>
      </c>
      <c r="V155" s="100"/>
      <c r="W155" s="100">
        <f t="shared" si="16"/>
        <v>8.3095112777820006</v>
      </c>
      <c r="X155" s="101">
        <f t="shared" si="19"/>
        <v>0.70839823340000008</v>
      </c>
      <c r="Y155" s="102" t="b">
        <f t="shared" si="17"/>
        <v>0</v>
      </c>
      <c r="Z155" s="86">
        <v>11.73</v>
      </c>
      <c r="AA155" s="103">
        <f t="shared" si="20"/>
        <v>11.73</v>
      </c>
      <c r="AB155" s="76">
        <v>2007.33</v>
      </c>
      <c r="AC155" s="104" t="b">
        <f t="shared" si="15"/>
        <v>0</v>
      </c>
      <c r="AE155" s="71" t="s">
        <v>37</v>
      </c>
      <c r="AG155" s="105">
        <f t="shared" si="21"/>
        <v>8.5628999999999991</v>
      </c>
      <c r="AH155" s="104">
        <f t="shared" si="18"/>
        <v>1465.197819</v>
      </c>
    </row>
    <row r="156" spans="1:34" ht="32.25" customHeight="1" x14ac:dyDescent="0.2">
      <c r="A156" s="65" t="s">
        <v>617</v>
      </c>
      <c r="B156" s="66">
        <v>97914</v>
      </c>
      <c r="C156" s="99" t="s">
        <v>1495</v>
      </c>
      <c r="D156" s="65" t="s">
        <v>3</v>
      </c>
      <c r="E156" s="228" t="s">
        <v>39</v>
      </c>
      <c r="F156" s="246">
        <v>778.28</v>
      </c>
      <c r="G156" s="88">
        <v>778.28</v>
      </c>
      <c r="H156" s="246"/>
      <c r="I156" s="305">
        <v>778.28</v>
      </c>
      <c r="J156" s="345"/>
      <c r="K156" s="345"/>
      <c r="L156" s="235">
        <v>2.7667000000000002</v>
      </c>
      <c r="M156" s="93">
        <v>2153.2600000000002</v>
      </c>
      <c r="N156" s="311">
        <v>2153.2600000000002</v>
      </c>
      <c r="O156" s="311"/>
      <c r="P156" s="311">
        <v>0</v>
      </c>
      <c r="Q156" s="311">
        <v>2153.2600000000002</v>
      </c>
      <c r="R156" s="245">
        <v>0</v>
      </c>
      <c r="S156" s="313">
        <v>0</v>
      </c>
      <c r="T156" s="299">
        <v>1</v>
      </c>
      <c r="U156" s="277">
        <v>3.79</v>
      </c>
      <c r="V156" s="100"/>
      <c r="W156" s="100">
        <f t="shared" si="16"/>
        <v>2.6848293045860001</v>
      </c>
      <c r="X156" s="101">
        <f t="shared" si="19"/>
        <v>0.70839823340000008</v>
      </c>
      <c r="Y156" s="102" t="b">
        <f t="shared" si="17"/>
        <v>0</v>
      </c>
      <c r="Z156" s="86">
        <v>3.79</v>
      </c>
      <c r="AA156" s="103">
        <f t="shared" si="20"/>
        <v>3.79</v>
      </c>
      <c r="AB156" s="76">
        <v>2952.73</v>
      </c>
      <c r="AC156" s="104" t="b">
        <f t="shared" si="15"/>
        <v>0</v>
      </c>
      <c r="AE156" s="71" t="s">
        <v>38</v>
      </c>
      <c r="AG156" s="105">
        <f t="shared" si="21"/>
        <v>2.7667000000000002</v>
      </c>
      <c r="AH156" s="104">
        <f t="shared" si="18"/>
        <v>2153.267276</v>
      </c>
    </row>
    <row r="157" spans="1:34" ht="33" customHeight="1" x14ac:dyDescent="0.2">
      <c r="A157" s="65" t="s">
        <v>618</v>
      </c>
      <c r="B157" s="66">
        <v>96535</v>
      </c>
      <c r="C157" s="99" t="s">
        <v>1526</v>
      </c>
      <c r="D157" s="65" t="s">
        <v>3</v>
      </c>
      <c r="E157" s="228" t="s">
        <v>4</v>
      </c>
      <c r="F157" s="246">
        <v>76.459999999999994</v>
      </c>
      <c r="G157" s="88">
        <v>76.459999999999994</v>
      </c>
      <c r="H157" s="88"/>
      <c r="I157" s="305">
        <v>76.459999999999994</v>
      </c>
      <c r="J157" s="345"/>
      <c r="K157" s="345"/>
      <c r="L157" s="235">
        <v>136.4443</v>
      </c>
      <c r="M157" s="93">
        <v>10432.530000000001</v>
      </c>
      <c r="N157" s="311">
        <v>10432.530000000001</v>
      </c>
      <c r="O157" s="311"/>
      <c r="P157" s="311">
        <v>0</v>
      </c>
      <c r="Q157" s="311">
        <v>10432.530000000001</v>
      </c>
      <c r="R157" s="245">
        <v>0</v>
      </c>
      <c r="S157" s="313">
        <v>0</v>
      </c>
      <c r="T157" s="299">
        <v>1</v>
      </c>
      <c r="U157" s="277">
        <v>186.91</v>
      </c>
      <c r="V157" s="100"/>
      <c r="W157" s="100">
        <f t="shared" si="16"/>
        <v>132.40671380479398</v>
      </c>
      <c r="X157" s="101">
        <f t="shared" si="19"/>
        <v>0.70839823339999985</v>
      </c>
      <c r="Y157" s="102" t="b">
        <f t="shared" si="17"/>
        <v>0</v>
      </c>
      <c r="Z157" s="86">
        <v>186.91</v>
      </c>
      <c r="AA157" s="103">
        <f t="shared" si="20"/>
        <v>186.91</v>
      </c>
      <c r="AB157" s="76">
        <v>14291.36</v>
      </c>
      <c r="AC157" s="104" t="b">
        <f t="shared" si="15"/>
        <v>0</v>
      </c>
      <c r="AE157" s="71" t="s">
        <v>41</v>
      </c>
      <c r="AG157" s="105">
        <f t="shared" si="21"/>
        <v>136.4443</v>
      </c>
      <c r="AH157" s="104">
        <f t="shared" si="18"/>
        <v>10432.531177999999</v>
      </c>
    </row>
    <row r="158" spans="1:34" ht="30" customHeight="1" x14ac:dyDescent="0.2">
      <c r="A158" s="65" t="s">
        <v>619</v>
      </c>
      <c r="B158" s="66">
        <v>92409</v>
      </c>
      <c r="C158" s="99" t="s">
        <v>1527</v>
      </c>
      <c r="D158" s="65" t="s">
        <v>3</v>
      </c>
      <c r="E158" s="228" t="s">
        <v>4</v>
      </c>
      <c r="F158" s="246">
        <v>28.84</v>
      </c>
      <c r="G158" s="88">
        <v>28.84</v>
      </c>
      <c r="H158" s="88"/>
      <c r="I158" s="305">
        <v>28.84</v>
      </c>
      <c r="J158" s="345"/>
      <c r="K158" s="345"/>
      <c r="L158" s="235">
        <v>82.219899999999996</v>
      </c>
      <c r="M158" s="93">
        <v>2371.2199999999998</v>
      </c>
      <c r="N158" s="311">
        <v>2371.2199999999998</v>
      </c>
      <c r="O158" s="311"/>
      <c r="P158" s="311">
        <v>0</v>
      </c>
      <c r="Q158" s="311">
        <v>2371.2199999999998</v>
      </c>
      <c r="R158" s="245">
        <v>0</v>
      </c>
      <c r="S158" s="313">
        <v>0</v>
      </c>
      <c r="T158" s="299">
        <v>1</v>
      </c>
      <c r="U158" s="277">
        <v>112.63</v>
      </c>
      <c r="V158" s="100"/>
      <c r="W158" s="100">
        <f t="shared" si="16"/>
        <v>79.786893027841998</v>
      </c>
      <c r="X158" s="101">
        <f t="shared" si="19"/>
        <v>0.70839823339999997</v>
      </c>
      <c r="Y158" s="102" t="b">
        <f t="shared" si="17"/>
        <v>0</v>
      </c>
      <c r="Z158" s="86">
        <v>112.63</v>
      </c>
      <c r="AA158" s="103">
        <f t="shared" si="20"/>
        <v>112.63</v>
      </c>
      <c r="AB158" s="76">
        <v>3248.31</v>
      </c>
      <c r="AC158" s="104" t="b">
        <f t="shared" si="15"/>
        <v>0</v>
      </c>
      <c r="AE158" s="71" t="s">
        <v>75</v>
      </c>
      <c r="AG158" s="105">
        <f t="shared" si="21"/>
        <v>82.219899999999996</v>
      </c>
      <c r="AH158" s="104">
        <f t="shared" si="18"/>
        <v>2371.221916</v>
      </c>
    </row>
    <row r="159" spans="1:34" ht="30" customHeight="1" x14ac:dyDescent="0.2">
      <c r="A159" s="65" t="s">
        <v>620</v>
      </c>
      <c r="B159" s="66">
        <v>92463</v>
      </c>
      <c r="C159" s="99" t="s">
        <v>1528</v>
      </c>
      <c r="D159" s="65" t="s">
        <v>3</v>
      </c>
      <c r="E159" s="228" t="s">
        <v>4</v>
      </c>
      <c r="F159" s="246">
        <v>34.19</v>
      </c>
      <c r="G159" s="88">
        <v>34.19</v>
      </c>
      <c r="H159" s="88"/>
      <c r="I159" s="305">
        <v>34.19</v>
      </c>
      <c r="J159" s="345"/>
      <c r="K159" s="345"/>
      <c r="L159" s="235">
        <v>138.69999999999999</v>
      </c>
      <c r="M159" s="93">
        <v>4742.1499999999996</v>
      </c>
      <c r="N159" s="311">
        <v>4742.1499999999996</v>
      </c>
      <c r="O159" s="311"/>
      <c r="P159" s="311">
        <v>0</v>
      </c>
      <c r="Q159" s="311">
        <v>4742.1499999999996</v>
      </c>
      <c r="R159" s="245">
        <v>0</v>
      </c>
      <c r="S159" s="313">
        <v>0</v>
      </c>
      <c r="T159" s="299">
        <v>1</v>
      </c>
      <c r="U159" s="277">
        <v>190</v>
      </c>
      <c r="V159" s="100"/>
      <c r="W159" s="100">
        <f t="shared" si="16"/>
        <v>134.59566434600001</v>
      </c>
      <c r="X159" s="101">
        <f t="shared" si="19"/>
        <v>0.70839823340000008</v>
      </c>
      <c r="Y159" s="102" t="b">
        <f t="shared" si="17"/>
        <v>0</v>
      </c>
      <c r="Z159" s="86">
        <v>190</v>
      </c>
      <c r="AA159" s="103">
        <f t="shared" si="20"/>
        <v>190</v>
      </c>
      <c r="AB159" s="76">
        <v>6495.95</v>
      </c>
      <c r="AC159" s="104" t="b">
        <f t="shared" si="15"/>
        <v>0</v>
      </c>
      <c r="AE159" s="71" t="s">
        <v>76</v>
      </c>
      <c r="AG159" s="105">
        <f t="shared" si="21"/>
        <v>138.69999999999999</v>
      </c>
      <c r="AH159" s="104">
        <f t="shared" si="18"/>
        <v>4742.1529999999993</v>
      </c>
    </row>
    <row r="160" spans="1:34" ht="31.5" customHeight="1" x14ac:dyDescent="0.2">
      <c r="A160" s="65" t="s">
        <v>621</v>
      </c>
      <c r="B160" s="66">
        <v>92518</v>
      </c>
      <c r="C160" s="99" t="s">
        <v>1523</v>
      </c>
      <c r="D160" s="65" t="s">
        <v>3</v>
      </c>
      <c r="E160" s="228" t="s">
        <v>4</v>
      </c>
      <c r="F160" s="246">
        <v>89.33</v>
      </c>
      <c r="G160" s="88">
        <v>89.33</v>
      </c>
      <c r="H160" s="88"/>
      <c r="I160" s="305">
        <v>89.33</v>
      </c>
      <c r="J160" s="345"/>
      <c r="K160" s="345"/>
      <c r="L160" s="235">
        <v>39.982100000000003</v>
      </c>
      <c r="M160" s="93">
        <v>3571.6</v>
      </c>
      <c r="N160" s="311">
        <v>3571.6</v>
      </c>
      <c r="O160" s="311"/>
      <c r="P160" s="311">
        <v>0</v>
      </c>
      <c r="Q160" s="311">
        <v>3571.6</v>
      </c>
      <c r="R160" s="245">
        <v>0</v>
      </c>
      <c r="S160" s="313">
        <v>0</v>
      </c>
      <c r="T160" s="299">
        <v>1</v>
      </c>
      <c r="U160" s="277">
        <v>54.77</v>
      </c>
      <c r="V160" s="100"/>
      <c r="W160" s="100">
        <f t="shared" si="16"/>
        <v>38.798971243318</v>
      </c>
      <c r="X160" s="101">
        <f t="shared" si="19"/>
        <v>0.70839823339999997</v>
      </c>
      <c r="Y160" s="102" t="b">
        <f t="shared" si="17"/>
        <v>0</v>
      </c>
      <c r="Z160" s="86">
        <v>54.77</v>
      </c>
      <c r="AA160" s="103">
        <f t="shared" si="20"/>
        <v>54.77</v>
      </c>
      <c r="AB160" s="76">
        <v>4893.03</v>
      </c>
      <c r="AC160" s="104" t="b">
        <f t="shared" si="15"/>
        <v>0</v>
      </c>
      <c r="AE160" s="71" t="s">
        <v>77</v>
      </c>
      <c r="AG160" s="105">
        <f t="shared" si="21"/>
        <v>39.982100000000003</v>
      </c>
      <c r="AH160" s="104">
        <f t="shared" si="18"/>
        <v>3571.600993</v>
      </c>
    </row>
    <row r="161" spans="1:34" ht="18" customHeight="1" x14ac:dyDescent="0.2">
      <c r="A161" s="65" t="s">
        <v>622</v>
      </c>
      <c r="B161" s="66">
        <v>98557</v>
      </c>
      <c r="C161" s="99" t="s">
        <v>1503</v>
      </c>
      <c r="D161" s="65" t="s">
        <v>3</v>
      </c>
      <c r="E161" s="228" t="s">
        <v>4</v>
      </c>
      <c r="F161" s="246">
        <v>76.459999999999994</v>
      </c>
      <c r="G161" s="88">
        <v>76.459999999999994</v>
      </c>
      <c r="H161" s="88"/>
      <c r="I161" s="305">
        <v>76.459999999999994</v>
      </c>
      <c r="J161" s="345"/>
      <c r="K161" s="345"/>
      <c r="L161" s="235">
        <v>44.734400000000001</v>
      </c>
      <c r="M161" s="93">
        <v>3420.39</v>
      </c>
      <c r="N161" s="311">
        <v>3420.39</v>
      </c>
      <c r="O161" s="311"/>
      <c r="P161" s="311">
        <v>0</v>
      </c>
      <c r="Q161" s="311">
        <v>3420.39</v>
      </c>
      <c r="R161" s="245">
        <v>0</v>
      </c>
      <c r="S161" s="313">
        <v>0</v>
      </c>
      <c r="T161" s="299">
        <v>1</v>
      </c>
      <c r="U161" s="277">
        <v>61.28</v>
      </c>
      <c r="V161" s="100"/>
      <c r="W161" s="100">
        <f t="shared" si="16"/>
        <v>43.410643742752001</v>
      </c>
      <c r="X161" s="101">
        <f t="shared" si="19"/>
        <v>0.70839823339999997</v>
      </c>
      <c r="Y161" s="102" t="b">
        <f t="shared" si="17"/>
        <v>0</v>
      </c>
      <c r="Z161" s="86">
        <v>61.28</v>
      </c>
      <c r="AA161" s="103">
        <f t="shared" si="20"/>
        <v>61.28</v>
      </c>
      <c r="AB161" s="76">
        <v>4685.22</v>
      </c>
      <c r="AC161" s="104" t="b">
        <f t="shared" si="15"/>
        <v>0</v>
      </c>
      <c r="AE161" s="71" t="s">
        <v>48</v>
      </c>
      <c r="AG161" s="105">
        <f t="shared" si="21"/>
        <v>44.734400000000001</v>
      </c>
      <c r="AH161" s="104">
        <f t="shared" si="18"/>
        <v>3420.3922239999997</v>
      </c>
    </row>
    <row r="162" spans="1:34" ht="33" customHeight="1" x14ac:dyDescent="0.2">
      <c r="A162" s="67">
        <v>40303</v>
      </c>
      <c r="B162" s="66">
        <v>102473</v>
      </c>
      <c r="C162" s="99" t="s">
        <v>1496</v>
      </c>
      <c r="D162" s="65" t="s">
        <v>3</v>
      </c>
      <c r="E162" s="228" t="s">
        <v>9</v>
      </c>
      <c r="F162" s="246">
        <v>1.03</v>
      </c>
      <c r="G162" s="88">
        <v>1.03</v>
      </c>
      <c r="H162" s="88"/>
      <c r="I162" s="305">
        <v>1.03</v>
      </c>
      <c r="J162" s="345"/>
      <c r="K162" s="345"/>
      <c r="L162" s="235">
        <v>570.93299999999999</v>
      </c>
      <c r="M162" s="93">
        <v>588.05999999999995</v>
      </c>
      <c r="N162" s="311">
        <v>588.05999999999995</v>
      </c>
      <c r="O162" s="311"/>
      <c r="P162" s="311">
        <v>0</v>
      </c>
      <c r="Q162" s="311">
        <v>588.05999999999995</v>
      </c>
      <c r="R162" s="245">
        <v>0</v>
      </c>
      <c r="S162" s="313">
        <v>0</v>
      </c>
      <c r="T162" s="299">
        <v>1</v>
      </c>
      <c r="U162" s="277">
        <v>782.1</v>
      </c>
      <c r="V162" s="100"/>
      <c r="W162" s="100">
        <f t="shared" si="16"/>
        <v>554.03825834214001</v>
      </c>
      <c r="X162" s="101">
        <f t="shared" si="19"/>
        <v>0.70839823339999997</v>
      </c>
      <c r="Y162" s="102" t="b">
        <f t="shared" si="17"/>
        <v>0</v>
      </c>
      <c r="Z162" s="86">
        <v>782.1</v>
      </c>
      <c r="AA162" s="103">
        <f t="shared" si="20"/>
        <v>782.1</v>
      </c>
      <c r="AB162" s="82">
        <v>805.56</v>
      </c>
      <c r="AC162" s="104" t="b">
        <f t="shared" si="15"/>
        <v>0</v>
      </c>
      <c r="AE162" s="71" t="s">
        <v>40</v>
      </c>
      <c r="AG162" s="105">
        <f t="shared" si="21"/>
        <v>570.93299999999999</v>
      </c>
      <c r="AH162" s="104">
        <f t="shared" si="18"/>
        <v>588.06099000000006</v>
      </c>
    </row>
    <row r="163" spans="1:34" ht="31.5" customHeight="1" x14ac:dyDescent="0.2">
      <c r="A163" s="67">
        <v>40668</v>
      </c>
      <c r="B163" s="66">
        <v>102476</v>
      </c>
      <c r="C163" s="99" t="s">
        <v>1504</v>
      </c>
      <c r="D163" s="65" t="s">
        <v>3</v>
      </c>
      <c r="E163" s="228" t="s">
        <v>9</v>
      </c>
      <c r="F163" s="246">
        <v>6.23</v>
      </c>
      <c r="G163" s="88">
        <v>6.23</v>
      </c>
      <c r="H163" s="88"/>
      <c r="I163" s="305">
        <v>6.23</v>
      </c>
      <c r="J163" s="345"/>
      <c r="K163" s="345"/>
      <c r="L163" s="235">
        <v>668.31500000000005</v>
      </c>
      <c r="M163" s="93">
        <v>4163.6000000000004</v>
      </c>
      <c r="N163" s="311">
        <v>4163.6000000000004</v>
      </c>
      <c r="O163" s="311"/>
      <c r="P163" s="311">
        <v>0</v>
      </c>
      <c r="Q163" s="311">
        <v>4163.6000000000004</v>
      </c>
      <c r="R163" s="245">
        <v>0</v>
      </c>
      <c r="S163" s="313">
        <v>0</v>
      </c>
      <c r="T163" s="299">
        <v>1</v>
      </c>
      <c r="U163" s="277">
        <v>915.5</v>
      </c>
      <c r="V163" s="100"/>
      <c r="W163" s="100">
        <f t="shared" si="16"/>
        <v>648.53858267769999</v>
      </c>
      <c r="X163" s="101">
        <f t="shared" si="19"/>
        <v>0.70839823339999997</v>
      </c>
      <c r="Y163" s="102" t="b">
        <f t="shared" si="17"/>
        <v>0</v>
      </c>
      <c r="Z163" s="86">
        <v>915.5</v>
      </c>
      <c r="AA163" s="103">
        <f t="shared" si="20"/>
        <v>915.5</v>
      </c>
      <c r="AB163" s="76">
        <v>5703.54</v>
      </c>
      <c r="AC163" s="104" t="b">
        <f t="shared" si="15"/>
        <v>0</v>
      </c>
      <c r="AE163" s="71" t="s">
        <v>113</v>
      </c>
      <c r="AG163" s="105">
        <f t="shared" si="21"/>
        <v>668.31500000000005</v>
      </c>
      <c r="AH163" s="104">
        <f t="shared" si="18"/>
        <v>4163.6024500000003</v>
      </c>
    </row>
    <row r="164" spans="1:34" ht="30" x14ac:dyDescent="0.2">
      <c r="A164" s="67">
        <v>41034</v>
      </c>
      <c r="B164" s="66">
        <v>103673</v>
      </c>
      <c r="C164" s="99" t="s">
        <v>1505</v>
      </c>
      <c r="D164" s="65" t="s">
        <v>3</v>
      </c>
      <c r="E164" s="228" t="s">
        <v>9</v>
      </c>
      <c r="F164" s="246">
        <v>6.23</v>
      </c>
      <c r="G164" s="88">
        <v>6.23</v>
      </c>
      <c r="H164" s="88"/>
      <c r="I164" s="305">
        <v>6.23</v>
      </c>
      <c r="J164" s="345"/>
      <c r="K164" s="345"/>
      <c r="L164" s="235">
        <v>42.7196</v>
      </c>
      <c r="M164" s="93">
        <v>266.14</v>
      </c>
      <c r="N164" s="311">
        <v>266.14</v>
      </c>
      <c r="O164" s="311"/>
      <c r="P164" s="311">
        <v>0</v>
      </c>
      <c r="Q164" s="311">
        <v>266.14</v>
      </c>
      <c r="R164" s="245">
        <v>0</v>
      </c>
      <c r="S164" s="313">
        <v>0</v>
      </c>
      <c r="T164" s="299">
        <v>1</v>
      </c>
      <c r="U164" s="277">
        <v>58.52</v>
      </c>
      <c r="V164" s="100"/>
      <c r="W164" s="100">
        <f t="shared" si="16"/>
        <v>41.455464618568001</v>
      </c>
      <c r="X164" s="101">
        <f t="shared" si="19"/>
        <v>0.70839823339999997</v>
      </c>
      <c r="Y164" s="102" t="b">
        <f t="shared" si="17"/>
        <v>0</v>
      </c>
      <c r="Z164" s="86">
        <v>58.52</v>
      </c>
      <c r="AA164" s="103">
        <f t="shared" si="20"/>
        <v>58.52</v>
      </c>
      <c r="AB164" s="82">
        <v>364.57</v>
      </c>
      <c r="AC164" s="104" t="b">
        <f t="shared" si="15"/>
        <v>0</v>
      </c>
      <c r="AE164" s="71" t="s">
        <v>114</v>
      </c>
      <c r="AG164" s="105">
        <f t="shared" si="21"/>
        <v>42.7196</v>
      </c>
      <c r="AH164" s="104">
        <f t="shared" si="18"/>
        <v>266.14310800000004</v>
      </c>
    </row>
    <row r="165" spans="1:34" ht="34.5" customHeight="1" x14ac:dyDescent="0.2">
      <c r="A165" s="67">
        <v>41399</v>
      </c>
      <c r="B165" s="66">
        <v>96558</v>
      </c>
      <c r="C165" s="99" t="s">
        <v>1506</v>
      </c>
      <c r="D165" s="65" t="s">
        <v>3</v>
      </c>
      <c r="E165" s="228" t="s">
        <v>9</v>
      </c>
      <c r="F165" s="246">
        <v>3.63</v>
      </c>
      <c r="G165" s="88">
        <v>3.63</v>
      </c>
      <c r="H165" s="88"/>
      <c r="I165" s="305">
        <v>3.63</v>
      </c>
      <c r="J165" s="345"/>
      <c r="K165" s="345"/>
      <c r="L165" s="235">
        <v>708.96139999999991</v>
      </c>
      <c r="M165" s="93">
        <v>2573.52</v>
      </c>
      <c r="N165" s="311">
        <v>2573.52</v>
      </c>
      <c r="O165" s="311"/>
      <c r="P165" s="311">
        <v>0</v>
      </c>
      <c r="Q165" s="311">
        <v>2573.52</v>
      </c>
      <c r="R165" s="245">
        <v>0</v>
      </c>
      <c r="S165" s="313">
        <v>0</v>
      </c>
      <c r="T165" s="299">
        <v>1</v>
      </c>
      <c r="U165" s="277">
        <v>971.18</v>
      </c>
      <c r="V165" s="100"/>
      <c r="W165" s="100">
        <f t="shared" si="16"/>
        <v>687.98219631341192</v>
      </c>
      <c r="X165" s="101">
        <f t="shared" si="19"/>
        <v>0.70839823339999997</v>
      </c>
      <c r="Y165" s="102" t="b">
        <f t="shared" si="17"/>
        <v>0</v>
      </c>
      <c r="Z165" s="86">
        <v>971.18</v>
      </c>
      <c r="AA165" s="103">
        <f t="shared" si="20"/>
        <v>971.18</v>
      </c>
      <c r="AB165" s="76">
        <v>3525.39</v>
      </c>
      <c r="AC165" s="104" t="b">
        <f t="shared" ref="AC165:AC224" si="22">AB165=M165</f>
        <v>0</v>
      </c>
      <c r="AE165" s="71" t="s">
        <v>1260</v>
      </c>
      <c r="AG165" s="105">
        <f t="shared" si="21"/>
        <v>708.96139999999991</v>
      </c>
      <c r="AH165" s="104">
        <f t="shared" si="18"/>
        <v>2573.5298819999998</v>
      </c>
    </row>
    <row r="166" spans="1:34" ht="33.75" customHeight="1" x14ac:dyDescent="0.2">
      <c r="A166" s="67">
        <v>41764</v>
      </c>
      <c r="B166" s="65" t="s">
        <v>78</v>
      </c>
      <c r="C166" s="99" t="s">
        <v>1529</v>
      </c>
      <c r="D166" s="65" t="s">
        <v>3</v>
      </c>
      <c r="E166" s="228" t="s">
        <v>9</v>
      </c>
      <c r="F166" s="246">
        <v>1.44</v>
      </c>
      <c r="G166" s="88">
        <v>1.44</v>
      </c>
      <c r="H166" s="88"/>
      <c r="I166" s="305">
        <v>1.44</v>
      </c>
      <c r="J166" s="345"/>
      <c r="K166" s="345"/>
      <c r="L166" s="235">
        <v>631.14340000000004</v>
      </c>
      <c r="M166" s="93">
        <v>908.84</v>
      </c>
      <c r="N166" s="311">
        <v>908.84</v>
      </c>
      <c r="O166" s="311"/>
      <c r="P166" s="311">
        <v>0</v>
      </c>
      <c r="Q166" s="311">
        <v>908.84</v>
      </c>
      <c r="R166" s="245">
        <v>0</v>
      </c>
      <c r="S166" s="313">
        <v>0</v>
      </c>
      <c r="T166" s="299">
        <v>1</v>
      </c>
      <c r="U166" s="277">
        <v>864.58</v>
      </c>
      <c r="V166" s="100"/>
      <c r="W166" s="100">
        <f t="shared" si="16"/>
        <v>612.46694463297194</v>
      </c>
      <c r="X166" s="101">
        <f t="shared" si="19"/>
        <v>0.70839823339999985</v>
      </c>
      <c r="Y166" s="102" t="b">
        <f t="shared" si="17"/>
        <v>0</v>
      </c>
      <c r="Z166" s="86">
        <v>864.58</v>
      </c>
      <c r="AA166" s="103">
        <f t="shared" si="20"/>
        <v>864.58</v>
      </c>
      <c r="AB166" s="76">
        <v>1244.99</v>
      </c>
      <c r="AC166" s="104" t="b">
        <f t="shared" si="22"/>
        <v>0</v>
      </c>
      <c r="AE166" s="71" t="s">
        <v>1261</v>
      </c>
      <c r="AG166" s="105">
        <f t="shared" si="21"/>
        <v>631.14340000000004</v>
      </c>
      <c r="AH166" s="104">
        <f t="shared" si="18"/>
        <v>908.846496</v>
      </c>
    </row>
    <row r="167" spans="1:34" ht="34.5" customHeight="1" x14ac:dyDescent="0.2">
      <c r="A167" s="67">
        <v>42129</v>
      </c>
      <c r="B167" s="65" t="s">
        <v>62</v>
      </c>
      <c r="C167" s="99" t="s">
        <v>1516</v>
      </c>
      <c r="D167" s="65" t="s">
        <v>3</v>
      </c>
      <c r="E167" s="228" t="s">
        <v>9</v>
      </c>
      <c r="F167" s="246">
        <v>22.72</v>
      </c>
      <c r="G167" s="88">
        <v>22.72</v>
      </c>
      <c r="H167" s="88"/>
      <c r="I167" s="305">
        <v>22.72</v>
      </c>
      <c r="J167" s="345"/>
      <c r="K167" s="345"/>
      <c r="L167" s="235">
        <v>632.47199999999998</v>
      </c>
      <c r="M167" s="93">
        <v>14369.76</v>
      </c>
      <c r="N167" s="311">
        <v>14369.76</v>
      </c>
      <c r="O167" s="311"/>
      <c r="P167" s="311">
        <v>0</v>
      </c>
      <c r="Q167" s="311">
        <v>14369.76</v>
      </c>
      <c r="R167" s="245">
        <v>0</v>
      </c>
      <c r="S167" s="313">
        <v>0</v>
      </c>
      <c r="T167" s="299">
        <v>1</v>
      </c>
      <c r="U167" s="277">
        <v>866.4</v>
      </c>
      <c r="V167" s="100"/>
      <c r="W167" s="100">
        <f t="shared" si="16"/>
        <v>613.75622941775998</v>
      </c>
      <c r="X167" s="101">
        <f t="shared" si="19"/>
        <v>0.70839823339999997</v>
      </c>
      <c r="Y167" s="102" t="b">
        <f t="shared" si="17"/>
        <v>0</v>
      </c>
      <c r="Z167" s="86">
        <v>866.4</v>
      </c>
      <c r="AA167" s="103">
        <f t="shared" si="20"/>
        <v>866.4</v>
      </c>
      <c r="AB167" s="76">
        <v>19684.59</v>
      </c>
      <c r="AC167" s="104" t="b">
        <f t="shared" si="22"/>
        <v>0</v>
      </c>
      <c r="AE167" s="71" t="s">
        <v>89</v>
      </c>
      <c r="AG167" s="105">
        <f t="shared" si="21"/>
        <v>632.47199999999998</v>
      </c>
      <c r="AH167" s="104">
        <f t="shared" si="18"/>
        <v>14369.76384</v>
      </c>
    </row>
    <row r="168" spans="1:34" ht="17.25" customHeight="1" x14ac:dyDescent="0.2">
      <c r="A168" s="67">
        <v>42495</v>
      </c>
      <c r="B168" s="66">
        <v>96543</v>
      </c>
      <c r="C168" s="99" t="s">
        <v>1498</v>
      </c>
      <c r="D168" s="65" t="s">
        <v>3</v>
      </c>
      <c r="E168" s="228" t="s">
        <v>43</v>
      </c>
      <c r="F168" s="246">
        <v>142.1</v>
      </c>
      <c r="G168" s="88">
        <v>142.1</v>
      </c>
      <c r="H168" s="88"/>
      <c r="I168" s="305">
        <v>142.1</v>
      </c>
      <c r="J168" s="345"/>
      <c r="K168" s="345"/>
      <c r="L168" s="235">
        <v>19.4983</v>
      </c>
      <c r="M168" s="93">
        <v>2770.7</v>
      </c>
      <c r="N168" s="311">
        <v>2770.7</v>
      </c>
      <c r="O168" s="311"/>
      <c r="P168" s="311">
        <v>0</v>
      </c>
      <c r="Q168" s="311">
        <v>2770.7</v>
      </c>
      <c r="R168" s="245">
        <v>0</v>
      </c>
      <c r="S168" s="313">
        <v>0</v>
      </c>
      <c r="T168" s="299">
        <v>1</v>
      </c>
      <c r="U168" s="277">
        <v>26.71</v>
      </c>
      <c r="V168" s="100"/>
      <c r="W168" s="100">
        <f t="shared" si="16"/>
        <v>18.921316814114</v>
      </c>
      <c r="X168" s="101">
        <f t="shared" si="19"/>
        <v>0.70839823339999997</v>
      </c>
      <c r="Y168" s="102" t="b">
        <f t="shared" si="17"/>
        <v>0</v>
      </c>
      <c r="Z168" s="86">
        <v>26.71</v>
      </c>
      <c r="AA168" s="103">
        <f t="shared" si="20"/>
        <v>26.71</v>
      </c>
      <c r="AB168" s="76">
        <v>3795.09</v>
      </c>
      <c r="AC168" s="104" t="b">
        <f t="shared" si="22"/>
        <v>0</v>
      </c>
      <c r="AE168" s="71" t="s">
        <v>42</v>
      </c>
      <c r="AG168" s="105">
        <f t="shared" si="21"/>
        <v>19.4983</v>
      </c>
      <c r="AH168" s="104">
        <f t="shared" si="18"/>
        <v>2770.7084300000001</v>
      </c>
    </row>
    <row r="169" spans="1:34" ht="20.25" customHeight="1" x14ac:dyDescent="0.2">
      <c r="A169" s="67">
        <v>42860</v>
      </c>
      <c r="B169" s="66">
        <v>96544</v>
      </c>
      <c r="C169" s="99" t="s">
        <v>1550</v>
      </c>
      <c r="D169" s="65" t="s">
        <v>3</v>
      </c>
      <c r="E169" s="228" t="s">
        <v>43</v>
      </c>
      <c r="F169" s="246">
        <v>19.100000000000001</v>
      </c>
      <c r="G169" s="88">
        <v>19.100000000000001</v>
      </c>
      <c r="H169" s="88"/>
      <c r="I169" s="305">
        <v>19.100000000000001</v>
      </c>
      <c r="J169" s="345"/>
      <c r="K169" s="345"/>
      <c r="L169" s="235">
        <v>17.257200000000001</v>
      </c>
      <c r="M169" s="93">
        <v>329.61</v>
      </c>
      <c r="N169" s="311">
        <v>329.61</v>
      </c>
      <c r="O169" s="311"/>
      <c r="P169" s="311">
        <v>0</v>
      </c>
      <c r="Q169" s="311">
        <v>329.61</v>
      </c>
      <c r="R169" s="245">
        <v>0</v>
      </c>
      <c r="S169" s="313">
        <v>0</v>
      </c>
      <c r="T169" s="299">
        <v>1</v>
      </c>
      <c r="U169" s="277">
        <v>23.64</v>
      </c>
      <c r="V169" s="100"/>
      <c r="W169" s="100">
        <f t="shared" si="16"/>
        <v>16.746534237576</v>
      </c>
      <c r="X169" s="101">
        <f t="shared" si="19"/>
        <v>0.70839823339999997</v>
      </c>
      <c r="Y169" s="102" t="b">
        <f t="shared" si="17"/>
        <v>0</v>
      </c>
      <c r="Z169" s="86">
        <v>23.64</v>
      </c>
      <c r="AA169" s="103">
        <f t="shared" si="20"/>
        <v>23.64</v>
      </c>
      <c r="AB169" s="82">
        <v>451.47</v>
      </c>
      <c r="AC169" s="104" t="b">
        <f t="shared" si="22"/>
        <v>0</v>
      </c>
      <c r="AE169" s="71" t="s">
        <v>115</v>
      </c>
      <c r="AG169" s="105">
        <f t="shared" si="21"/>
        <v>17.257200000000001</v>
      </c>
      <c r="AH169" s="104">
        <f t="shared" si="18"/>
        <v>329.61252000000002</v>
      </c>
    </row>
    <row r="170" spans="1:34" ht="16.5" customHeight="1" x14ac:dyDescent="0.2">
      <c r="A170" s="67">
        <v>43225</v>
      </c>
      <c r="B170" s="66">
        <v>96545</v>
      </c>
      <c r="C170" s="99" t="s">
        <v>1499</v>
      </c>
      <c r="D170" s="65" t="s">
        <v>3</v>
      </c>
      <c r="E170" s="228" t="s">
        <v>43</v>
      </c>
      <c r="F170" s="246">
        <v>179.1</v>
      </c>
      <c r="G170" s="88">
        <v>179.1</v>
      </c>
      <c r="H170" s="88"/>
      <c r="I170" s="305">
        <v>179.1</v>
      </c>
      <c r="J170" s="345"/>
      <c r="K170" s="345"/>
      <c r="L170" s="235">
        <v>15.33</v>
      </c>
      <c r="M170" s="93">
        <v>2745.6</v>
      </c>
      <c r="N170" s="311">
        <v>2745.6</v>
      </c>
      <c r="O170" s="311"/>
      <c r="P170" s="311">
        <v>0</v>
      </c>
      <c r="Q170" s="311">
        <v>2745.6</v>
      </c>
      <c r="R170" s="245">
        <v>0</v>
      </c>
      <c r="S170" s="313">
        <v>0</v>
      </c>
      <c r="T170" s="299">
        <v>1</v>
      </c>
      <c r="U170" s="277">
        <v>21</v>
      </c>
      <c r="V170" s="100"/>
      <c r="W170" s="100">
        <f t="shared" si="16"/>
        <v>14.876362901399999</v>
      </c>
      <c r="X170" s="101">
        <f t="shared" si="19"/>
        <v>0.70839823339999997</v>
      </c>
      <c r="Y170" s="102" t="b">
        <f t="shared" si="17"/>
        <v>0</v>
      </c>
      <c r="Z170" s="86">
        <v>21</v>
      </c>
      <c r="AA170" s="103">
        <f t="shared" si="20"/>
        <v>21</v>
      </c>
      <c r="AB170" s="76">
        <v>3761.79</v>
      </c>
      <c r="AC170" s="104" t="b">
        <f t="shared" si="22"/>
        <v>0</v>
      </c>
      <c r="AE170" s="71" t="s">
        <v>44</v>
      </c>
      <c r="AG170" s="105">
        <f t="shared" si="21"/>
        <v>15.33</v>
      </c>
      <c r="AH170" s="104">
        <f t="shared" si="18"/>
        <v>2745.6030000000001</v>
      </c>
    </row>
    <row r="171" spans="1:34" ht="17.25" customHeight="1" x14ac:dyDescent="0.2">
      <c r="A171" s="67">
        <v>43590</v>
      </c>
      <c r="B171" s="66">
        <v>96546</v>
      </c>
      <c r="C171" s="99" t="s">
        <v>1500</v>
      </c>
      <c r="D171" s="65" t="s">
        <v>3</v>
      </c>
      <c r="E171" s="228" t="s">
        <v>43</v>
      </c>
      <c r="F171" s="246">
        <v>61.2</v>
      </c>
      <c r="G171" s="88">
        <v>61.2</v>
      </c>
      <c r="H171" s="88"/>
      <c r="I171" s="305">
        <v>61.2</v>
      </c>
      <c r="J171" s="345"/>
      <c r="K171" s="345"/>
      <c r="L171" s="235">
        <v>13.2933</v>
      </c>
      <c r="M171" s="93">
        <v>813.54</v>
      </c>
      <c r="N171" s="311">
        <v>813.54</v>
      </c>
      <c r="O171" s="311"/>
      <c r="P171" s="311">
        <v>0</v>
      </c>
      <c r="Q171" s="311">
        <v>813.54</v>
      </c>
      <c r="R171" s="245">
        <v>0</v>
      </c>
      <c r="S171" s="313">
        <v>0</v>
      </c>
      <c r="T171" s="299">
        <v>1</v>
      </c>
      <c r="U171" s="277">
        <v>18.21</v>
      </c>
      <c r="V171" s="100"/>
      <c r="W171" s="100">
        <f t="shared" si="16"/>
        <v>12.899931830213999</v>
      </c>
      <c r="X171" s="101">
        <f t="shared" si="19"/>
        <v>0.70839823339999997</v>
      </c>
      <c r="Y171" s="102" t="b">
        <f t="shared" si="17"/>
        <v>0</v>
      </c>
      <c r="Z171" s="86">
        <v>18.21</v>
      </c>
      <c r="AA171" s="103">
        <f t="shared" si="20"/>
        <v>18.21</v>
      </c>
      <c r="AB171" s="76">
        <v>1114.3499999999999</v>
      </c>
      <c r="AC171" s="104" t="b">
        <f t="shared" si="22"/>
        <v>0</v>
      </c>
      <c r="AE171" s="71" t="s">
        <v>45</v>
      </c>
      <c r="AG171" s="105">
        <f t="shared" si="21"/>
        <v>13.2933</v>
      </c>
      <c r="AH171" s="104">
        <f t="shared" si="18"/>
        <v>813.54996000000006</v>
      </c>
    </row>
    <row r="172" spans="1:34" ht="34.5" customHeight="1" x14ac:dyDescent="0.2">
      <c r="A172" s="67">
        <v>43956</v>
      </c>
      <c r="B172" s="66">
        <v>104920</v>
      </c>
      <c r="C172" s="99" t="s">
        <v>1512</v>
      </c>
      <c r="D172" s="65" t="s">
        <v>3</v>
      </c>
      <c r="E172" s="228" t="s">
        <v>43</v>
      </c>
      <c r="F172" s="246">
        <v>96.8</v>
      </c>
      <c r="G172" s="88">
        <v>96.8</v>
      </c>
      <c r="H172" s="88"/>
      <c r="I172" s="305">
        <v>96.8</v>
      </c>
      <c r="J172" s="345"/>
      <c r="K172" s="345"/>
      <c r="L172" s="235">
        <v>10.0959</v>
      </c>
      <c r="M172" s="93">
        <v>977.28</v>
      </c>
      <c r="N172" s="311">
        <v>977.28</v>
      </c>
      <c r="O172" s="311"/>
      <c r="P172" s="311">
        <v>0</v>
      </c>
      <c r="Q172" s="311">
        <v>977.28</v>
      </c>
      <c r="R172" s="245">
        <v>0</v>
      </c>
      <c r="S172" s="313">
        <v>0</v>
      </c>
      <c r="T172" s="299">
        <v>1</v>
      </c>
      <c r="U172" s="277">
        <v>13.83</v>
      </c>
      <c r="V172" s="100"/>
      <c r="W172" s="100">
        <f t="shared" si="16"/>
        <v>9.7971475679219999</v>
      </c>
      <c r="X172" s="101">
        <f t="shared" si="19"/>
        <v>0.70839823339999997</v>
      </c>
      <c r="Y172" s="102" t="b">
        <f t="shared" si="17"/>
        <v>0</v>
      </c>
      <c r="Z172" s="86">
        <v>13.83</v>
      </c>
      <c r="AA172" s="103">
        <f t="shared" si="20"/>
        <v>13.83</v>
      </c>
      <c r="AB172" s="76">
        <v>1338.53</v>
      </c>
      <c r="AC172" s="104" t="b">
        <f t="shared" si="22"/>
        <v>0</v>
      </c>
      <c r="AE172" s="71" t="s">
        <v>46</v>
      </c>
      <c r="AG172" s="105">
        <f t="shared" si="21"/>
        <v>10.0959</v>
      </c>
      <c r="AH172" s="104">
        <f t="shared" si="18"/>
        <v>977.28312000000005</v>
      </c>
    </row>
    <row r="173" spans="1:34" ht="33.75" customHeight="1" x14ac:dyDescent="0.2">
      <c r="A173" s="67">
        <v>44321</v>
      </c>
      <c r="B173" s="66">
        <v>92759</v>
      </c>
      <c r="C173" s="99" t="s">
        <v>1530</v>
      </c>
      <c r="D173" s="65" t="s">
        <v>3</v>
      </c>
      <c r="E173" s="228" t="s">
        <v>43</v>
      </c>
      <c r="F173" s="246">
        <v>136.9</v>
      </c>
      <c r="G173" s="88">
        <v>136.9</v>
      </c>
      <c r="H173" s="88"/>
      <c r="I173" s="305">
        <v>136.9</v>
      </c>
      <c r="J173" s="345"/>
      <c r="K173" s="345"/>
      <c r="L173" s="235">
        <v>13.468499999999999</v>
      </c>
      <c r="M173" s="93">
        <v>1843.83</v>
      </c>
      <c r="N173" s="311">
        <v>1843.83</v>
      </c>
      <c r="O173" s="311"/>
      <c r="P173" s="311">
        <v>0</v>
      </c>
      <c r="Q173" s="311">
        <v>1843.83</v>
      </c>
      <c r="R173" s="245">
        <v>0</v>
      </c>
      <c r="S173" s="313">
        <v>0</v>
      </c>
      <c r="T173" s="299">
        <v>1</v>
      </c>
      <c r="U173" s="277">
        <v>18.45</v>
      </c>
      <c r="V173" s="100"/>
      <c r="W173" s="100">
        <f t="shared" si="16"/>
        <v>13.069947406229998</v>
      </c>
      <c r="X173" s="101">
        <f t="shared" si="19"/>
        <v>0.70839823339999997</v>
      </c>
      <c r="Y173" s="102" t="b">
        <f t="shared" si="17"/>
        <v>0</v>
      </c>
      <c r="Z173" s="86">
        <v>18.45</v>
      </c>
      <c r="AA173" s="103">
        <f t="shared" si="20"/>
        <v>18.45</v>
      </c>
      <c r="AB173" s="76">
        <v>2525.1799999999998</v>
      </c>
      <c r="AC173" s="104" t="b">
        <f t="shared" si="22"/>
        <v>0</v>
      </c>
      <c r="AE173" s="71" t="s">
        <v>93</v>
      </c>
      <c r="AG173" s="105">
        <f t="shared" si="21"/>
        <v>13.468499999999999</v>
      </c>
      <c r="AH173" s="104">
        <f t="shared" si="18"/>
        <v>1843.8376499999999</v>
      </c>
    </row>
    <row r="174" spans="1:34" ht="32.25" customHeight="1" x14ac:dyDescent="0.2">
      <c r="A174" s="67">
        <v>44686</v>
      </c>
      <c r="B174" s="66">
        <v>92761</v>
      </c>
      <c r="C174" s="99" t="s">
        <v>1541</v>
      </c>
      <c r="D174" s="65" t="s">
        <v>3</v>
      </c>
      <c r="E174" s="228" t="s">
        <v>43</v>
      </c>
      <c r="F174" s="246">
        <v>111.1</v>
      </c>
      <c r="G174" s="88">
        <v>111.1</v>
      </c>
      <c r="H174" s="88"/>
      <c r="I174" s="305">
        <v>111.1</v>
      </c>
      <c r="J174" s="345"/>
      <c r="K174" s="345"/>
      <c r="L174" s="235">
        <v>11.526699999999998</v>
      </c>
      <c r="M174" s="93">
        <v>1280.6099999999999</v>
      </c>
      <c r="N174" s="311">
        <v>1280.6099999999999</v>
      </c>
      <c r="O174" s="311"/>
      <c r="P174" s="311">
        <v>0</v>
      </c>
      <c r="Q174" s="311">
        <v>1280.6099999999999</v>
      </c>
      <c r="R174" s="245">
        <v>0</v>
      </c>
      <c r="S174" s="313">
        <v>0</v>
      </c>
      <c r="T174" s="299">
        <v>1</v>
      </c>
      <c r="U174" s="277">
        <v>15.79</v>
      </c>
      <c r="V174" s="100"/>
      <c r="W174" s="100">
        <f t="shared" si="16"/>
        <v>11.185608105385999</v>
      </c>
      <c r="X174" s="101">
        <f t="shared" si="19"/>
        <v>0.70839823339999997</v>
      </c>
      <c r="Y174" s="102" t="b">
        <f t="shared" si="17"/>
        <v>0</v>
      </c>
      <c r="Z174" s="86">
        <v>15.79</v>
      </c>
      <c r="AA174" s="103">
        <f t="shared" si="20"/>
        <v>15.79</v>
      </c>
      <c r="AB174" s="76">
        <v>1753.96</v>
      </c>
      <c r="AC174" s="104" t="b">
        <f t="shared" si="22"/>
        <v>0</v>
      </c>
      <c r="AE174" s="71" t="s">
        <v>97</v>
      </c>
      <c r="AG174" s="105">
        <f t="shared" si="21"/>
        <v>11.526699999999998</v>
      </c>
      <c r="AH174" s="104">
        <f t="shared" si="18"/>
        <v>1280.6163699999997</v>
      </c>
    </row>
    <row r="175" spans="1:34" ht="32.25" customHeight="1" x14ac:dyDescent="0.2">
      <c r="A175" s="67">
        <v>45051</v>
      </c>
      <c r="B175" s="66">
        <v>92762</v>
      </c>
      <c r="C175" s="99" t="s">
        <v>1531</v>
      </c>
      <c r="D175" s="65" t="s">
        <v>3</v>
      </c>
      <c r="E175" s="228" t="s">
        <v>43</v>
      </c>
      <c r="F175" s="246">
        <v>85.9</v>
      </c>
      <c r="G175" s="88">
        <v>85.9</v>
      </c>
      <c r="H175" s="88"/>
      <c r="I175" s="305">
        <v>85.9</v>
      </c>
      <c r="J175" s="345"/>
      <c r="K175" s="345"/>
      <c r="L175" s="235">
        <v>10.205400000000001</v>
      </c>
      <c r="M175" s="93">
        <v>876.64</v>
      </c>
      <c r="N175" s="311">
        <v>876.64</v>
      </c>
      <c r="O175" s="311"/>
      <c r="P175" s="311">
        <v>0</v>
      </c>
      <c r="Q175" s="311">
        <v>876.64</v>
      </c>
      <c r="R175" s="245">
        <v>0</v>
      </c>
      <c r="S175" s="313">
        <v>0</v>
      </c>
      <c r="T175" s="299">
        <v>1</v>
      </c>
      <c r="U175" s="277">
        <v>13.98</v>
      </c>
      <c r="V175" s="100"/>
      <c r="W175" s="100">
        <f t="shared" si="16"/>
        <v>9.9034073029319991</v>
      </c>
      <c r="X175" s="101">
        <f t="shared" si="19"/>
        <v>0.70839823339999997</v>
      </c>
      <c r="Y175" s="102" t="b">
        <f t="shared" si="17"/>
        <v>0</v>
      </c>
      <c r="Z175" s="86">
        <v>13.98</v>
      </c>
      <c r="AA175" s="103">
        <f t="shared" si="20"/>
        <v>13.98</v>
      </c>
      <c r="AB175" s="76">
        <v>1200.68</v>
      </c>
      <c r="AC175" s="104" t="b">
        <f t="shared" si="22"/>
        <v>0</v>
      </c>
      <c r="AE175" s="71" t="s">
        <v>99</v>
      </c>
      <c r="AG175" s="105">
        <f t="shared" si="21"/>
        <v>10.205400000000001</v>
      </c>
      <c r="AH175" s="104">
        <f t="shared" si="18"/>
        <v>876.64386000000013</v>
      </c>
    </row>
    <row r="176" spans="1:34" ht="31.5" customHeight="1" x14ac:dyDescent="0.2">
      <c r="A176" s="67">
        <v>45417</v>
      </c>
      <c r="B176" s="66">
        <v>92763</v>
      </c>
      <c r="C176" s="99" t="s">
        <v>1536</v>
      </c>
      <c r="D176" s="65" t="s">
        <v>3</v>
      </c>
      <c r="E176" s="228" t="s">
        <v>43</v>
      </c>
      <c r="F176" s="246">
        <v>80.5</v>
      </c>
      <c r="G176" s="88">
        <v>80.5</v>
      </c>
      <c r="H176" s="88"/>
      <c r="I176" s="305">
        <v>80.5</v>
      </c>
      <c r="J176" s="345"/>
      <c r="K176" s="345"/>
      <c r="L176" s="235">
        <v>8.5190999999999999</v>
      </c>
      <c r="M176" s="93">
        <v>685.78755000000001</v>
      </c>
      <c r="N176" s="311">
        <v>685.78</v>
      </c>
      <c r="O176" s="311"/>
      <c r="P176" s="311">
        <v>0</v>
      </c>
      <c r="Q176" s="311">
        <v>685.78</v>
      </c>
      <c r="R176" s="245">
        <v>0</v>
      </c>
      <c r="S176" s="313">
        <v>0</v>
      </c>
      <c r="T176" s="299">
        <v>0.99998899075960179</v>
      </c>
      <c r="U176" s="277">
        <v>11.67</v>
      </c>
      <c r="V176" s="100"/>
      <c r="W176" s="100">
        <f t="shared" si="16"/>
        <v>8.2670073837779992</v>
      </c>
      <c r="X176" s="101">
        <f t="shared" si="19"/>
        <v>0.70839823339999997</v>
      </c>
      <c r="Y176" s="102" t="b">
        <f t="shared" si="17"/>
        <v>0</v>
      </c>
      <c r="Z176" s="86">
        <v>11.67</v>
      </c>
      <c r="AA176" s="103">
        <f t="shared" si="20"/>
        <v>11.67</v>
      </c>
      <c r="AB176" s="82">
        <v>939.34</v>
      </c>
      <c r="AC176" s="104" t="b">
        <f t="shared" si="22"/>
        <v>0</v>
      </c>
      <c r="AE176" s="71" t="s">
        <v>85</v>
      </c>
      <c r="AG176" s="105">
        <f t="shared" si="21"/>
        <v>8.5190999999999999</v>
      </c>
      <c r="AH176" s="104">
        <f t="shared" si="18"/>
        <v>685.78755000000001</v>
      </c>
    </row>
    <row r="177" spans="1:34" ht="33" customHeight="1" x14ac:dyDescent="0.2">
      <c r="A177" s="67">
        <v>45782</v>
      </c>
      <c r="B177" s="66">
        <v>92768</v>
      </c>
      <c r="C177" s="99" t="s">
        <v>1517</v>
      </c>
      <c r="D177" s="65" t="s">
        <v>3</v>
      </c>
      <c r="E177" s="228" t="s">
        <v>43</v>
      </c>
      <c r="F177" s="246">
        <v>77.2</v>
      </c>
      <c r="G177" s="88">
        <v>77.2</v>
      </c>
      <c r="H177" s="88"/>
      <c r="I177" s="305">
        <v>77.2</v>
      </c>
      <c r="J177" s="345"/>
      <c r="K177" s="345"/>
      <c r="L177" s="235">
        <v>12.869899999999998</v>
      </c>
      <c r="M177" s="93">
        <v>993.5562799999999</v>
      </c>
      <c r="N177" s="311">
        <v>993.55</v>
      </c>
      <c r="O177" s="311"/>
      <c r="P177" s="311">
        <v>0</v>
      </c>
      <c r="Q177" s="311">
        <v>993.55</v>
      </c>
      <c r="R177" s="245">
        <v>0</v>
      </c>
      <c r="S177" s="313">
        <v>0</v>
      </c>
      <c r="T177" s="299">
        <v>0.99999367927099214</v>
      </c>
      <c r="U177" s="277">
        <v>17.63</v>
      </c>
      <c r="V177" s="100"/>
      <c r="W177" s="100">
        <f t="shared" si="16"/>
        <v>12.489060854841998</v>
      </c>
      <c r="X177" s="101">
        <f t="shared" si="19"/>
        <v>0.70839823339999997</v>
      </c>
      <c r="Y177" s="102" t="b">
        <f t="shared" si="17"/>
        <v>0</v>
      </c>
      <c r="Z177" s="86">
        <v>17.63</v>
      </c>
      <c r="AA177" s="103">
        <f t="shared" si="20"/>
        <v>17.63</v>
      </c>
      <c r="AB177" s="76">
        <v>1361.36</v>
      </c>
      <c r="AC177" s="104" t="b">
        <f t="shared" si="22"/>
        <v>0</v>
      </c>
      <c r="AE177" s="71" t="s">
        <v>1259</v>
      </c>
      <c r="AG177" s="105">
        <f t="shared" si="21"/>
        <v>12.869899999999998</v>
      </c>
      <c r="AH177" s="104">
        <f t="shared" si="18"/>
        <v>993.5562799999999</v>
      </c>
    </row>
    <row r="178" spans="1:34" ht="31.5" customHeight="1" x14ac:dyDescent="0.2">
      <c r="A178" s="67">
        <v>46147</v>
      </c>
      <c r="B178" s="66">
        <v>92769</v>
      </c>
      <c r="C178" s="99" t="s">
        <v>1518</v>
      </c>
      <c r="D178" s="65" t="s">
        <v>3</v>
      </c>
      <c r="E178" s="228" t="s">
        <v>43</v>
      </c>
      <c r="F178" s="246">
        <v>112.7</v>
      </c>
      <c r="G178" s="88">
        <v>112.7</v>
      </c>
      <c r="H178" s="88"/>
      <c r="I178" s="305">
        <v>112.7</v>
      </c>
      <c r="J178" s="345"/>
      <c r="K178" s="345"/>
      <c r="L178" s="235">
        <v>11.899000000000001</v>
      </c>
      <c r="M178" s="93">
        <v>1341.0173000000002</v>
      </c>
      <c r="N178" s="311">
        <v>1341.01</v>
      </c>
      <c r="O178" s="311"/>
      <c r="P178" s="311">
        <v>0</v>
      </c>
      <c r="Q178" s="311">
        <v>1341.01</v>
      </c>
      <c r="R178" s="245">
        <v>0</v>
      </c>
      <c r="S178" s="313">
        <v>0</v>
      </c>
      <c r="T178" s="299">
        <v>0.99999455637149481</v>
      </c>
      <c r="U178" s="277">
        <v>16.3</v>
      </c>
      <c r="V178" s="100"/>
      <c r="W178" s="100">
        <f t="shared" si="16"/>
        <v>11.54689120442</v>
      </c>
      <c r="X178" s="101">
        <f t="shared" si="19"/>
        <v>0.70839823339999997</v>
      </c>
      <c r="Y178" s="102" t="b">
        <f t="shared" si="17"/>
        <v>0</v>
      </c>
      <c r="Z178" s="86">
        <v>16.3</v>
      </c>
      <c r="AA178" s="103">
        <f t="shared" si="20"/>
        <v>16.3</v>
      </c>
      <c r="AB178" s="76">
        <v>1836.88</v>
      </c>
      <c r="AC178" s="104" t="b">
        <f t="shared" si="22"/>
        <v>0</v>
      </c>
      <c r="AE178" s="71" t="s">
        <v>65</v>
      </c>
      <c r="AG178" s="105">
        <f t="shared" si="21"/>
        <v>11.899000000000001</v>
      </c>
      <c r="AH178" s="104">
        <f t="shared" si="18"/>
        <v>1341.0173000000002</v>
      </c>
    </row>
    <row r="179" spans="1:34" ht="30.75" customHeight="1" x14ac:dyDescent="0.2">
      <c r="A179" s="67">
        <v>46512</v>
      </c>
      <c r="B179" s="66">
        <v>92770</v>
      </c>
      <c r="C179" s="99" t="s">
        <v>1519</v>
      </c>
      <c r="D179" s="65" t="s">
        <v>3</v>
      </c>
      <c r="E179" s="228" t="s">
        <v>43</v>
      </c>
      <c r="F179" s="244">
        <v>1787.4</v>
      </c>
      <c r="G179" s="93">
        <v>1787.4</v>
      </c>
      <c r="H179" s="88"/>
      <c r="I179" s="305">
        <v>1787.4</v>
      </c>
      <c r="J179" s="345"/>
      <c r="K179" s="345"/>
      <c r="L179" s="235">
        <v>11.015699999999999</v>
      </c>
      <c r="M179" s="93">
        <v>19689.462179999999</v>
      </c>
      <c r="N179" s="311">
        <v>19689.46</v>
      </c>
      <c r="O179" s="311"/>
      <c r="P179" s="311">
        <v>0</v>
      </c>
      <c r="Q179" s="311">
        <v>19689.46</v>
      </c>
      <c r="R179" s="245">
        <v>0</v>
      </c>
      <c r="S179" s="313">
        <v>0</v>
      </c>
      <c r="T179" s="299">
        <v>0.99999988928087624</v>
      </c>
      <c r="U179" s="277">
        <v>15.09</v>
      </c>
      <c r="V179" s="100"/>
      <c r="W179" s="100">
        <f t="shared" si="16"/>
        <v>10.689729342006</v>
      </c>
      <c r="X179" s="101">
        <f t="shared" si="19"/>
        <v>0.70839823340000008</v>
      </c>
      <c r="Y179" s="102" t="b">
        <f t="shared" si="17"/>
        <v>0</v>
      </c>
      <c r="Z179" s="86">
        <v>15.09</v>
      </c>
      <c r="AA179" s="103">
        <f t="shared" si="20"/>
        <v>15.09</v>
      </c>
      <c r="AB179" s="76">
        <v>26968.86</v>
      </c>
      <c r="AC179" s="104" t="b">
        <f t="shared" si="22"/>
        <v>0</v>
      </c>
      <c r="AE179" s="71" t="s">
        <v>66</v>
      </c>
      <c r="AG179" s="105">
        <f t="shared" si="21"/>
        <v>11.015699999999999</v>
      </c>
      <c r="AH179" s="104">
        <f t="shared" si="18"/>
        <v>19689.462179999999</v>
      </c>
    </row>
    <row r="180" spans="1:34" ht="45" x14ac:dyDescent="0.2">
      <c r="A180" s="67">
        <v>46878</v>
      </c>
      <c r="B180" s="66">
        <v>92771</v>
      </c>
      <c r="C180" s="99" t="s">
        <v>1520</v>
      </c>
      <c r="D180" s="65" t="s">
        <v>3</v>
      </c>
      <c r="E180" s="228" t="s">
        <v>43</v>
      </c>
      <c r="F180" s="246">
        <v>118.4</v>
      </c>
      <c r="G180" s="88">
        <v>118.4</v>
      </c>
      <c r="H180" s="88"/>
      <c r="I180" s="305">
        <v>118.4</v>
      </c>
      <c r="J180" s="345"/>
      <c r="K180" s="345"/>
      <c r="L180" s="235">
        <v>9.7309000000000001</v>
      </c>
      <c r="M180" s="93">
        <v>1152.1385600000001</v>
      </c>
      <c r="N180" s="311">
        <v>1152.1300000000001</v>
      </c>
      <c r="O180" s="311"/>
      <c r="P180" s="311">
        <v>0</v>
      </c>
      <c r="Q180" s="311">
        <v>1152.1300000000001</v>
      </c>
      <c r="R180" s="245">
        <v>0</v>
      </c>
      <c r="S180" s="313">
        <v>0</v>
      </c>
      <c r="T180" s="299">
        <v>0.99999257033806765</v>
      </c>
      <c r="U180" s="277">
        <v>13.33</v>
      </c>
      <c r="V180" s="100"/>
      <c r="W180" s="100">
        <f t="shared" si="16"/>
        <v>9.4429484512219997</v>
      </c>
      <c r="X180" s="101">
        <f t="shared" si="19"/>
        <v>0.70839823339999997</v>
      </c>
      <c r="Y180" s="102" t="b">
        <f t="shared" si="17"/>
        <v>0</v>
      </c>
      <c r="Z180" s="86">
        <v>13.33</v>
      </c>
      <c r="AA180" s="103">
        <f t="shared" si="20"/>
        <v>13.33</v>
      </c>
      <c r="AB180" s="76">
        <v>1578.11</v>
      </c>
      <c r="AC180" s="104" t="b">
        <f t="shared" si="22"/>
        <v>0</v>
      </c>
      <c r="AE180" s="71" t="s">
        <v>67</v>
      </c>
      <c r="AG180" s="105">
        <f t="shared" si="21"/>
        <v>9.7309000000000001</v>
      </c>
      <c r="AH180" s="104">
        <f t="shared" si="18"/>
        <v>1152.1385600000001</v>
      </c>
    </row>
    <row r="181" spans="1:34" ht="13.9" customHeight="1" x14ac:dyDescent="0.2">
      <c r="A181" s="120" t="s">
        <v>623</v>
      </c>
      <c r="B181" s="121"/>
      <c r="C181" s="122" t="s">
        <v>1551</v>
      </c>
      <c r="D181" s="123"/>
      <c r="E181" s="230"/>
      <c r="F181" s="249"/>
      <c r="G181" s="123"/>
      <c r="H181" s="123"/>
      <c r="I181" s="307"/>
      <c r="J181" s="347"/>
      <c r="K181" s="347"/>
      <c r="L181" s="237"/>
      <c r="M181" s="129">
        <v>590441.97</v>
      </c>
      <c r="N181" s="129">
        <v>590441.97</v>
      </c>
      <c r="O181" s="129"/>
      <c r="P181" s="129">
        <v>0</v>
      </c>
      <c r="Q181" s="129">
        <v>590441.97</v>
      </c>
      <c r="R181" s="129">
        <v>0</v>
      </c>
      <c r="S181" s="292">
        <v>0</v>
      </c>
      <c r="T181" s="266"/>
      <c r="U181" s="279"/>
      <c r="V181" s="100"/>
      <c r="W181" s="100">
        <f t="shared" si="16"/>
        <v>0</v>
      </c>
      <c r="X181" s="101" t="e">
        <f t="shared" si="19"/>
        <v>#DIV/0!</v>
      </c>
      <c r="Y181" s="102" t="b">
        <f t="shared" si="17"/>
        <v>1</v>
      </c>
      <c r="Z181" s="123"/>
      <c r="AA181" s="103">
        <f t="shared" si="20"/>
        <v>0</v>
      </c>
      <c r="AB181" s="131">
        <v>808829.9</v>
      </c>
      <c r="AC181" s="104" t="b">
        <f t="shared" si="22"/>
        <v>0</v>
      </c>
      <c r="AE181" s="122" t="s">
        <v>624</v>
      </c>
      <c r="AG181" s="105">
        <f t="shared" si="21"/>
        <v>0</v>
      </c>
      <c r="AH181" s="104">
        <f t="shared" si="18"/>
        <v>0</v>
      </c>
    </row>
    <row r="182" spans="1:34" ht="1.9" customHeight="1" x14ac:dyDescent="0.2">
      <c r="A182" s="65" t="s">
        <v>625</v>
      </c>
      <c r="B182" s="65" t="s">
        <v>116</v>
      </c>
      <c r="C182" s="99" t="s">
        <v>1552</v>
      </c>
      <c r="D182" s="65" t="s">
        <v>3</v>
      </c>
      <c r="E182" s="228" t="s">
        <v>32</v>
      </c>
      <c r="F182" s="246">
        <v>864</v>
      </c>
      <c r="G182" s="88">
        <v>864</v>
      </c>
      <c r="H182" s="88"/>
      <c r="I182" s="305">
        <v>864</v>
      </c>
      <c r="J182" s="345"/>
      <c r="K182" s="345"/>
      <c r="L182" s="235">
        <v>175.74020000000002</v>
      </c>
      <c r="M182" s="93">
        <v>151839.53</v>
      </c>
      <c r="N182" s="311">
        <v>151839.53</v>
      </c>
      <c r="O182" s="311"/>
      <c r="P182" s="311">
        <v>0</v>
      </c>
      <c r="Q182" s="311">
        <v>151839.53</v>
      </c>
      <c r="R182" s="245">
        <v>0</v>
      </c>
      <c r="S182" s="313">
        <v>0</v>
      </c>
      <c r="T182" s="299">
        <v>1</v>
      </c>
      <c r="U182" s="277">
        <v>240.74</v>
      </c>
      <c r="V182" s="100"/>
      <c r="W182" s="100">
        <f t="shared" si="16"/>
        <v>170.539790708716</v>
      </c>
      <c r="X182" s="101">
        <f t="shared" si="19"/>
        <v>0.70839823339999997</v>
      </c>
      <c r="Y182" s="102" t="b">
        <f t="shared" si="17"/>
        <v>0</v>
      </c>
      <c r="Z182" s="86">
        <v>240.74</v>
      </c>
      <c r="AA182" s="103">
        <f t="shared" si="20"/>
        <v>240.74</v>
      </c>
      <c r="AB182" s="76">
        <v>207998.67</v>
      </c>
      <c r="AC182" s="104" t="b">
        <f t="shared" si="22"/>
        <v>0</v>
      </c>
      <c r="AE182" s="71" t="s">
        <v>1266</v>
      </c>
      <c r="AG182" s="105">
        <f t="shared" si="21"/>
        <v>175.74020000000002</v>
      </c>
      <c r="AH182" s="104">
        <f t="shared" si="18"/>
        <v>151839.53280000002</v>
      </c>
    </row>
    <row r="183" spans="1:34" ht="60" x14ac:dyDescent="0.2">
      <c r="A183" s="69" t="s">
        <v>626</v>
      </c>
      <c r="B183" s="69" t="s">
        <v>117</v>
      </c>
      <c r="C183" s="132" t="s">
        <v>118</v>
      </c>
      <c r="D183" s="69" t="s">
        <v>3</v>
      </c>
      <c r="E183" s="231" t="s">
        <v>32</v>
      </c>
      <c r="F183" s="252">
        <v>1200</v>
      </c>
      <c r="G183" s="88">
        <v>1200</v>
      </c>
      <c r="H183" s="88"/>
      <c r="I183" s="305">
        <v>1200</v>
      </c>
      <c r="J183" s="345"/>
      <c r="K183" s="345"/>
      <c r="L183" s="235">
        <v>280.41489999999999</v>
      </c>
      <c r="M183" s="93">
        <v>336497.88</v>
      </c>
      <c r="N183" s="311">
        <v>336497.88</v>
      </c>
      <c r="O183" s="311"/>
      <c r="P183" s="311">
        <v>0</v>
      </c>
      <c r="Q183" s="311">
        <v>336497.88</v>
      </c>
      <c r="R183" s="245">
        <v>0</v>
      </c>
      <c r="S183" s="313">
        <v>0</v>
      </c>
      <c r="T183" s="299">
        <v>1</v>
      </c>
      <c r="U183" s="280">
        <v>384.13</v>
      </c>
      <c r="V183" s="100"/>
      <c r="W183" s="100">
        <f t="shared" si="16"/>
        <v>272.11701339594197</v>
      </c>
      <c r="X183" s="101">
        <f t="shared" si="19"/>
        <v>0.70839823339999997</v>
      </c>
      <c r="Y183" s="102" t="b">
        <f t="shared" si="17"/>
        <v>0</v>
      </c>
      <c r="Z183" s="91">
        <v>384.13</v>
      </c>
      <c r="AA183" s="103">
        <f t="shared" si="20"/>
        <v>384.13</v>
      </c>
      <c r="AB183" s="92">
        <v>460961.28000000003</v>
      </c>
      <c r="AC183" s="104" t="b">
        <f t="shared" si="22"/>
        <v>0</v>
      </c>
      <c r="AE183" s="132" t="s">
        <v>118</v>
      </c>
      <c r="AG183" s="105">
        <f t="shared" si="21"/>
        <v>280.41489999999999</v>
      </c>
      <c r="AH183" s="104">
        <f t="shared" si="18"/>
        <v>336497.88</v>
      </c>
    </row>
    <row r="184" spans="1:34" ht="60" x14ac:dyDescent="0.2">
      <c r="A184" s="65" t="s">
        <v>627</v>
      </c>
      <c r="B184" s="65" t="s">
        <v>119</v>
      </c>
      <c r="C184" s="99" t="s">
        <v>1553</v>
      </c>
      <c r="D184" s="65" t="s">
        <v>3</v>
      </c>
      <c r="E184" s="228" t="s">
        <v>32</v>
      </c>
      <c r="F184" s="246">
        <v>360</v>
      </c>
      <c r="G184" s="88">
        <v>360</v>
      </c>
      <c r="H184" s="88"/>
      <c r="I184" s="305">
        <v>360</v>
      </c>
      <c r="J184" s="345"/>
      <c r="K184" s="345"/>
      <c r="L184" s="235">
        <v>150.62819999999999</v>
      </c>
      <c r="M184" s="93">
        <v>54226.15</v>
      </c>
      <c r="N184" s="311">
        <v>54226.15</v>
      </c>
      <c r="O184" s="311"/>
      <c r="P184" s="311">
        <v>0</v>
      </c>
      <c r="Q184" s="311">
        <v>54226.15</v>
      </c>
      <c r="R184" s="245">
        <v>0</v>
      </c>
      <c r="S184" s="313">
        <v>0</v>
      </c>
      <c r="T184" s="299">
        <v>1</v>
      </c>
      <c r="U184" s="277">
        <v>206.34</v>
      </c>
      <c r="V184" s="100"/>
      <c r="W184" s="100">
        <f t="shared" si="16"/>
        <v>146.17089147975599</v>
      </c>
      <c r="X184" s="101">
        <f t="shared" si="19"/>
        <v>0.70839823339999997</v>
      </c>
      <c r="Y184" s="102" t="b">
        <f t="shared" si="17"/>
        <v>0</v>
      </c>
      <c r="Z184" s="86">
        <v>206.34</v>
      </c>
      <c r="AA184" s="103">
        <f t="shared" si="20"/>
        <v>206.34</v>
      </c>
      <c r="AB184" s="76">
        <v>74283.960000000006</v>
      </c>
      <c r="AC184" s="104" t="b">
        <f t="shared" si="22"/>
        <v>0</v>
      </c>
      <c r="AE184" s="71" t="s">
        <v>120</v>
      </c>
      <c r="AG184" s="105">
        <f t="shared" si="21"/>
        <v>150.62819999999999</v>
      </c>
      <c r="AH184" s="104">
        <f t="shared" si="18"/>
        <v>54226.151999999995</v>
      </c>
    </row>
    <row r="185" spans="1:34" x14ac:dyDescent="0.2">
      <c r="A185" s="65" t="s">
        <v>628</v>
      </c>
      <c r="B185" s="66">
        <v>12026</v>
      </c>
      <c r="C185" s="99" t="s">
        <v>1554</v>
      </c>
      <c r="D185" s="65" t="s">
        <v>3</v>
      </c>
      <c r="E185" s="228" t="s">
        <v>122</v>
      </c>
      <c r="F185" s="246">
        <v>3</v>
      </c>
      <c r="G185" s="88">
        <v>3</v>
      </c>
      <c r="H185" s="88"/>
      <c r="I185" s="305">
        <v>3</v>
      </c>
      <c r="J185" s="345"/>
      <c r="K185" s="345"/>
      <c r="L185" s="235">
        <v>13872.131599999999</v>
      </c>
      <c r="M185" s="93">
        <v>41616.39</v>
      </c>
      <c r="N185" s="311">
        <v>41616.39</v>
      </c>
      <c r="O185" s="311"/>
      <c r="P185" s="311">
        <v>0</v>
      </c>
      <c r="Q185" s="311">
        <v>41616.39</v>
      </c>
      <c r="R185" s="245">
        <v>0</v>
      </c>
      <c r="S185" s="313">
        <v>0</v>
      </c>
      <c r="T185" s="299">
        <v>1</v>
      </c>
      <c r="U185" s="277">
        <v>19002.919999999998</v>
      </c>
      <c r="V185" s="100"/>
      <c r="W185" s="100">
        <f t="shared" si="16"/>
        <v>13461.634957441525</v>
      </c>
      <c r="X185" s="101">
        <f t="shared" si="19"/>
        <v>0.70839823339999997</v>
      </c>
      <c r="Y185" s="102" t="b">
        <f t="shared" si="17"/>
        <v>0</v>
      </c>
      <c r="Z185" s="94">
        <v>19002.919999999998</v>
      </c>
      <c r="AA185" s="103">
        <f t="shared" si="20"/>
        <v>19002.919999999998</v>
      </c>
      <c r="AB185" s="76">
        <v>57008.76</v>
      </c>
      <c r="AC185" s="104" t="b">
        <f t="shared" si="22"/>
        <v>0</v>
      </c>
      <c r="AE185" s="71" t="s">
        <v>121</v>
      </c>
      <c r="AG185" s="105">
        <f t="shared" si="21"/>
        <v>13872.131599999999</v>
      </c>
      <c r="AH185" s="104">
        <f t="shared" si="18"/>
        <v>41616.394799999995</v>
      </c>
    </row>
    <row r="186" spans="1:34" ht="30" x14ac:dyDescent="0.2">
      <c r="A186" s="65" t="s">
        <v>629</v>
      </c>
      <c r="B186" s="66">
        <v>95601</v>
      </c>
      <c r="C186" s="99" t="s">
        <v>1555</v>
      </c>
      <c r="D186" s="65" t="s">
        <v>3</v>
      </c>
      <c r="E186" s="228" t="s">
        <v>122</v>
      </c>
      <c r="F186" s="246">
        <v>202</v>
      </c>
      <c r="G186" s="88">
        <v>202</v>
      </c>
      <c r="H186" s="88"/>
      <c r="I186" s="305">
        <v>202</v>
      </c>
      <c r="J186" s="345"/>
      <c r="K186" s="345"/>
      <c r="L186" s="235">
        <v>20.337799999999998</v>
      </c>
      <c r="M186" s="93">
        <v>4108.2299999999996</v>
      </c>
      <c r="N186" s="311">
        <v>4108.2299999999996</v>
      </c>
      <c r="O186" s="311"/>
      <c r="P186" s="311">
        <v>0</v>
      </c>
      <c r="Q186" s="311">
        <v>4108.2299999999996</v>
      </c>
      <c r="R186" s="245">
        <v>0</v>
      </c>
      <c r="S186" s="313">
        <v>0</v>
      </c>
      <c r="T186" s="299">
        <v>1</v>
      </c>
      <c r="U186" s="277">
        <v>27.86</v>
      </c>
      <c r="V186" s="100"/>
      <c r="W186" s="100">
        <f t="shared" si="16"/>
        <v>19.735974782524</v>
      </c>
      <c r="X186" s="101">
        <f t="shared" si="19"/>
        <v>0.70839823339999997</v>
      </c>
      <c r="Y186" s="102" t="b">
        <f t="shared" si="17"/>
        <v>0</v>
      </c>
      <c r="Z186" s="86">
        <v>27.86</v>
      </c>
      <c r="AA186" s="103">
        <f t="shared" si="20"/>
        <v>27.86</v>
      </c>
      <c r="AB186" s="76">
        <v>5626.78</v>
      </c>
      <c r="AC186" s="104" t="b">
        <f t="shared" si="22"/>
        <v>0</v>
      </c>
      <c r="AE186" s="71" t="s">
        <v>123</v>
      </c>
      <c r="AG186" s="105">
        <f t="shared" si="21"/>
        <v>20.337799999999998</v>
      </c>
      <c r="AH186" s="104">
        <f t="shared" si="18"/>
        <v>4108.2356</v>
      </c>
    </row>
    <row r="187" spans="1:34" ht="60" x14ac:dyDescent="0.2">
      <c r="A187" s="65" t="s">
        <v>630</v>
      </c>
      <c r="B187" s="66">
        <v>89883</v>
      </c>
      <c r="C187" s="99" t="s">
        <v>1556</v>
      </c>
      <c r="D187" s="65" t="s">
        <v>3</v>
      </c>
      <c r="E187" s="228" t="s">
        <v>125</v>
      </c>
      <c r="F187" s="246">
        <v>6</v>
      </c>
      <c r="G187" s="88">
        <v>6</v>
      </c>
      <c r="H187" s="88"/>
      <c r="I187" s="305">
        <v>6</v>
      </c>
      <c r="J187" s="345"/>
      <c r="K187" s="345"/>
      <c r="L187" s="235">
        <v>331.9529</v>
      </c>
      <c r="M187" s="93">
        <v>1991.71</v>
      </c>
      <c r="N187" s="311">
        <v>1991.71</v>
      </c>
      <c r="O187" s="311"/>
      <c r="P187" s="311">
        <v>0</v>
      </c>
      <c r="Q187" s="311">
        <v>1991.71</v>
      </c>
      <c r="R187" s="245">
        <v>0</v>
      </c>
      <c r="S187" s="313">
        <v>0</v>
      </c>
      <c r="T187" s="299">
        <v>1</v>
      </c>
      <c r="U187" s="277">
        <v>454.73</v>
      </c>
      <c r="V187" s="100"/>
      <c r="W187" s="100">
        <f t="shared" si="16"/>
        <v>322.12992867398202</v>
      </c>
      <c r="X187" s="101">
        <f t="shared" si="19"/>
        <v>0.70839823339999997</v>
      </c>
      <c r="Y187" s="102" t="b">
        <f t="shared" si="17"/>
        <v>0</v>
      </c>
      <c r="Z187" s="86">
        <v>454.73</v>
      </c>
      <c r="AA187" s="103">
        <f t="shared" si="20"/>
        <v>454.73</v>
      </c>
      <c r="AB187" s="76">
        <v>2728.4</v>
      </c>
      <c r="AC187" s="104" t="b">
        <f t="shared" si="22"/>
        <v>0</v>
      </c>
      <c r="AE187" s="71" t="s">
        <v>124</v>
      </c>
      <c r="AG187" s="105">
        <f t="shared" si="21"/>
        <v>331.9529</v>
      </c>
      <c r="AH187" s="104">
        <f t="shared" si="18"/>
        <v>1991.7174</v>
      </c>
    </row>
    <row r="188" spans="1:34" ht="60" x14ac:dyDescent="0.2">
      <c r="A188" s="65" t="s">
        <v>631</v>
      </c>
      <c r="B188" s="66">
        <v>89884</v>
      </c>
      <c r="C188" s="99" t="s">
        <v>1557</v>
      </c>
      <c r="D188" s="65" t="s">
        <v>3</v>
      </c>
      <c r="E188" s="228" t="s">
        <v>127</v>
      </c>
      <c r="F188" s="246">
        <v>2</v>
      </c>
      <c r="G188" s="88">
        <v>2</v>
      </c>
      <c r="H188" s="88"/>
      <c r="I188" s="305">
        <v>2</v>
      </c>
      <c r="J188" s="345"/>
      <c r="K188" s="345"/>
      <c r="L188" s="235">
        <v>81.044600000000003</v>
      </c>
      <c r="M188" s="93">
        <v>162.08000000000001</v>
      </c>
      <c r="N188" s="311">
        <v>162.08000000000001</v>
      </c>
      <c r="O188" s="311"/>
      <c r="P188" s="311">
        <v>0</v>
      </c>
      <c r="Q188" s="311">
        <v>162.08000000000001</v>
      </c>
      <c r="R188" s="245">
        <v>0</v>
      </c>
      <c r="S188" s="313">
        <v>0</v>
      </c>
      <c r="T188" s="299">
        <v>1</v>
      </c>
      <c r="U188" s="277">
        <v>111.02</v>
      </c>
      <c r="V188" s="100"/>
      <c r="W188" s="100">
        <f t="shared" si="16"/>
        <v>78.646371872067988</v>
      </c>
      <c r="X188" s="101">
        <f t="shared" si="19"/>
        <v>0.70839823339999997</v>
      </c>
      <c r="Y188" s="102" t="b">
        <f t="shared" si="17"/>
        <v>0</v>
      </c>
      <c r="Z188" s="86">
        <v>111.02</v>
      </c>
      <c r="AA188" s="103">
        <f t="shared" si="20"/>
        <v>111.02</v>
      </c>
      <c r="AB188" s="82">
        <v>222.04</v>
      </c>
      <c r="AC188" s="104" t="b">
        <f t="shared" si="22"/>
        <v>0</v>
      </c>
      <c r="AE188" s="71" t="s">
        <v>126</v>
      </c>
      <c r="AG188" s="105">
        <f t="shared" si="21"/>
        <v>81.044600000000003</v>
      </c>
      <c r="AH188" s="104">
        <f t="shared" si="18"/>
        <v>162.08920000000001</v>
      </c>
    </row>
    <row r="189" spans="1:34" ht="12.6" customHeight="1" x14ac:dyDescent="0.2">
      <c r="A189" s="120" t="s">
        <v>632</v>
      </c>
      <c r="B189" s="121"/>
      <c r="C189" s="122" t="s">
        <v>1558</v>
      </c>
      <c r="D189" s="123"/>
      <c r="E189" s="230"/>
      <c r="F189" s="249"/>
      <c r="G189" s="123"/>
      <c r="H189" s="123"/>
      <c r="I189" s="307"/>
      <c r="J189" s="347"/>
      <c r="K189" s="347"/>
      <c r="L189" s="237"/>
      <c r="M189" s="129">
        <v>134948.18000000002</v>
      </c>
      <c r="N189" s="129">
        <v>134948.18000000002</v>
      </c>
      <c r="O189" s="129"/>
      <c r="P189" s="129">
        <v>67468.530484999996</v>
      </c>
      <c r="Q189" s="129">
        <v>134948.24420500002</v>
      </c>
      <c r="R189" s="129">
        <v>-6.4205000006765545E-2</v>
      </c>
      <c r="S189" s="292">
        <v>0.49995880259370662</v>
      </c>
      <c r="T189" s="266"/>
      <c r="U189" s="279"/>
      <c r="V189" s="100"/>
      <c r="W189" s="100">
        <f t="shared" si="16"/>
        <v>0</v>
      </c>
      <c r="X189" s="101" t="e">
        <f t="shared" si="19"/>
        <v>#DIV/0!</v>
      </c>
      <c r="Y189" s="102" t="b">
        <f t="shared" si="17"/>
        <v>1</v>
      </c>
      <c r="Z189" s="123"/>
      <c r="AA189" s="103">
        <f t="shared" si="20"/>
        <v>0</v>
      </c>
      <c r="AB189" s="131">
        <v>184876.62</v>
      </c>
      <c r="AC189" s="104" t="b">
        <f t="shared" si="22"/>
        <v>0</v>
      </c>
      <c r="AE189" s="122" t="s">
        <v>633</v>
      </c>
      <c r="AG189" s="105">
        <f t="shared" si="21"/>
        <v>0</v>
      </c>
      <c r="AH189" s="104">
        <f t="shared" si="18"/>
        <v>0</v>
      </c>
    </row>
    <row r="190" spans="1:34" ht="1.9" customHeight="1" x14ac:dyDescent="0.2">
      <c r="A190" s="65" t="s">
        <v>634</v>
      </c>
      <c r="B190" s="66">
        <v>102476</v>
      </c>
      <c r="C190" s="99" t="s">
        <v>1504</v>
      </c>
      <c r="D190" s="65" t="s">
        <v>3</v>
      </c>
      <c r="E190" s="228" t="s">
        <v>9</v>
      </c>
      <c r="F190" s="246">
        <v>28.51</v>
      </c>
      <c r="G190" s="88">
        <v>14.26</v>
      </c>
      <c r="H190" s="88">
        <v>14.250000000000002</v>
      </c>
      <c r="I190" s="305">
        <v>28.51</v>
      </c>
      <c r="J190" s="345"/>
      <c r="K190" s="345"/>
      <c r="L190" s="235">
        <v>668.31500000000005</v>
      </c>
      <c r="M190" s="93">
        <v>19053.66</v>
      </c>
      <c r="N190" s="311">
        <v>9530.17</v>
      </c>
      <c r="O190" s="311"/>
      <c r="P190" s="311">
        <v>9523.4887500000023</v>
      </c>
      <c r="Q190" s="311">
        <v>19053.660650000002</v>
      </c>
      <c r="R190" s="245">
        <v>-6.5000000176951289E-4</v>
      </c>
      <c r="S190" s="313">
        <v>0.49982463999042714</v>
      </c>
      <c r="T190" s="299">
        <v>1.0000000341141808</v>
      </c>
      <c r="U190" s="277">
        <v>915.5</v>
      </c>
      <c r="V190" s="100"/>
      <c r="W190" s="100">
        <f t="shared" si="16"/>
        <v>648.53858267769999</v>
      </c>
      <c r="X190" s="101">
        <f t="shared" si="19"/>
        <v>0.70839823339999997</v>
      </c>
      <c r="Y190" s="102" t="b">
        <f t="shared" si="17"/>
        <v>0</v>
      </c>
      <c r="Z190" s="86">
        <v>915.5</v>
      </c>
      <c r="AA190" s="103">
        <f t="shared" si="20"/>
        <v>915.5</v>
      </c>
      <c r="AB190" s="76">
        <v>26100.77</v>
      </c>
      <c r="AC190" s="104" t="b">
        <f t="shared" si="22"/>
        <v>0</v>
      </c>
      <c r="AE190" s="71" t="s">
        <v>113</v>
      </c>
      <c r="AG190" s="105">
        <f t="shared" si="21"/>
        <v>668.31500000000005</v>
      </c>
      <c r="AH190" s="104">
        <f t="shared" si="18"/>
        <v>19053.660650000002</v>
      </c>
    </row>
    <row r="191" spans="1:34" ht="30" x14ac:dyDescent="0.2">
      <c r="A191" s="65" t="s">
        <v>635</v>
      </c>
      <c r="B191" s="66">
        <v>103673</v>
      </c>
      <c r="C191" s="99" t="s">
        <v>1505</v>
      </c>
      <c r="D191" s="65" t="s">
        <v>3</v>
      </c>
      <c r="E191" s="228" t="s">
        <v>9</v>
      </c>
      <c r="F191" s="246">
        <v>28.51</v>
      </c>
      <c r="G191" s="88">
        <v>14.26</v>
      </c>
      <c r="H191" s="88">
        <v>14.250000000000002</v>
      </c>
      <c r="I191" s="305">
        <v>28.51</v>
      </c>
      <c r="J191" s="345"/>
      <c r="K191" s="345"/>
      <c r="L191" s="235">
        <v>42.7196</v>
      </c>
      <c r="M191" s="93">
        <v>1217.93</v>
      </c>
      <c r="N191" s="311">
        <v>609.17999999999995</v>
      </c>
      <c r="O191" s="311"/>
      <c r="P191" s="311">
        <v>608.75430000000006</v>
      </c>
      <c r="Q191" s="311">
        <v>1217.935796</v>
      </c>
      <c r="R191" s="245">
        <v>-5.795999999918422E-3</v>
      </c>
      <c r="S191" s="313">
        <v>0.49982700155181337</v>
      </c>
      <c r="T191" s="299">
        <v>1.0000047588941892</v>
      </c>
      <c r="U191" s="277">
        <v>58.52</v>
      </c>
      <c r="V191" s="100"/>
      <c r="W191" s="100">
        <f t="shared" si="16"/>
        <v>41.455464618568001</v>
      </c>
      <c r="X191" s="101">
        <f t="shared" si="19"/>
        <v>0.70839823339999997</v>
      </c>
      <c r="Y191" s="102" t="b">
        <f t="shared" si="17"/>
        <v>0</v>
      </c>
      <c r="Z191" s="86">
        <v>58.52</v>
      </c>
      <c r="AA191" s="103">
        <f t="shared" si="20"/>
        <v>58.52</v>
      </c>
      <c r="AB191" s="76">
        <v>1668.37</v>
      </c>
      <c r="AC191" s="104" t="b">
        <f t="shared" si="22"/>
        <v>0</v>
      </c>
      <c r="AE191" s="71" t="s">
        <v>114</v>
      </c>
      <c r="AG191" s="105">
        <f t="shared" si="21"/>
        <v>42.7196</v>
      </c>
      <c r="AH191" s="104">
        <f t="shared" si="18"/>
        <v>1217.935796</v>
      </c>
    </row>
    <row r="192" spans="1:34" ht="45" x14ac:dyDescent="0.2">
      <c r="A192" s="65" t="s">
        <v>636</v>
      </c>
      <c r="B192" s="66">
        <v>96535</v>
      </c>
      <c r="C192" s="99" t="s">
        <v>1526</v>
      </c>
      <c r="D192" s="65" t="s">
        <v>3</v>
      </c>
      <c r="E192" s="228" t="s">
        <v>4</v>
      </c>
      <c r="F192" s="246">
        <v>281.55</v>
      </c>
      <c r="G192" s="88">
        <v>140.78</v>
      </c>
      <c r="H192" s="88">
        <v>140.77000000000001</v>
      </c>
      <c r="I192" s="305">
        <v>281.55</v>
      </c>
      <c r="J192" s="345"/>
      <c r="K192" s="345"/>
      <c r="L192" s="235">
        <v>136.4443</v>
      </c>
      <c r="M192" s="93">
        <v>38415.89</v>
      </c>
      <c r="N192" s="311">
        <v>19208.62</v>
      </c>
      <c r="O192" s="311"/>
      <c r="P192" s="311">
        <v>19207.264111</v>
      </c>
      <c r="Q192" s="311">
        <v>38415.892664999999</v>
      </c>
      <c r="R192" s="245">
        <v>-2.6649999999790452E-3</v>
      </c>
      <c r="S192" s="313">
        <v>0.49998227584991523</v>
      </c>
      <c r="T192" s="299">
        <v>1.0000000693723352</v>
      </c>
      <c r="U192" s="277">
        <v>186.91</v>
      </c>
      <c r="V192" s="100"/>
      <c r="W192" s="100">
        <f t="shared" si="16"/>
        <v>132.40671380479398</v>
      </c>
      <c r="X192" s="101">
        <f t="shared" si="19"/>
        <v>0.70839823339999985</v>
      </c>
      <c r="Y192" s="102" t="b">
        <f t="shared" si="17"/>
        <v>0</v>
      </c>
      <c r="Z192" s="86">
        <v>186.91</v>
      </c>
      <c r="AA192" s="103">
        <f t="shared" si="20"/>
        <v>186.91</v>
      </c>
      <c r="AB192" s="76">
        <v>52625.34</v>
      </c>
      <c r="AC192" s="104" t="b">
        <f t="shared" si="22"/>
        <v>0</v>
      </c>
      <c r="AE192" s="71" t="s">
        <v>41</v>
      </c>
      <c r="AG192" s="105">
        <f t="shared" si="21"/>
        <v>136.4443</v>
      </c>
      <c r="AH192" s="104">
        <f t="shared" si="18"/>
        <v>38415.892664999999</v>
      </c>
    </row>
    <row r="193" spans="1:34" ht="30" x14ac:dyDescent="0.2">
      <c r="A193" s="65" t="s">
        <v>637</v>
      </c>
      <c r="B193" s="66">
        <v>96543</v>
      </c>
      <c r="C193" s="99" t="s">
        <v>1498</v>
      </c>
      <c r="D193" s="65" t="s">
        <v>3</v>
      </c>
      <c r="E193" s="228" t="s">
        <v>43</v>
      </c>
      <c r="F193" s="253">
        <v>119.5</v>
      </c>
      <c r="G193" s="89">
        <v>59.75</v>
      </c>
      <c r="H193" s="89">
        <v>59.75</v>
      </c>
      <c r="I193" s="305">
        <v>119.5</v>
      </c>
      <c r="J193" s="345"/>
      <c r="K193" s="345"/>
      <c r="L193" s="235">
        <v>19.4983</v>
      </c>
      <c r="M193" s="93">
        <v>2330.04</v>
      </c>
      <c r="N193" s="311">
        <v>1165.02</v>
      </c>
      <c r="O193" s="311"/>
      <c r="P193" s="311">
        <v>1165.0234250000001</v>
      </c>
      <c r="Q193" s="311">
        <v>2330.0468500000002</v>
      </c>
      <c r="R193" s="245">
        <v>-6.8500000002131856E-3</v>
      </c>
      <c r="S193" s="313">
        <v>0.50000146993184669</v>
      </c>
      <c r="T193" s="299">
        <v>1.0000029398636934</v>
      </c>
      <c r="U193" s="277">
        <v>26.71</v>
      </c>
      <c r="V193" s="100"/>
      <c r="W193" s="100">
        <f t="shared" si="16"/>
        <v>18.921316814114</v>
      </c>
      <c r="X193" s="101">
        <f t="shared" si="19"/>
        <v>0.70839823339999997</v>
      </c>
      <c r="Y193" s="102" t="b">
        <f t="shared" si="17"/>
        <v>0</v>
      </c>
      <c r="Z193" s="86">
        <v>26.71</v>
      </c>
      <c r="AA193" s="103">
        <f t="shared" si="20"/>
        <v>26.71</v>
      </c>
      <c r="AB193" s="76">
        <v>3191.51</v>
      </c>
      <c r="AC193" s="104" t="b">
        <f t="shared" si="22"/>
        <v>0</v>
      </c>
      <c r="AE193" s="71" t="s">
        <v>42</v>
      </c>
      <c r="AG193" s="105">
        <f t="shared" si="21"/>
        <v>19.4983</v>
      </c>
      <c r="AH193" s="104">
        <f t="shared" si="18"/>
        <v>2330.0468500000002</v>
      </c>
    </row>
    <row r="194" spans="1:34" ht="21" customHeight="1" x14ac:dyDescent="0.2">
      <c r="A194" s="65" t="s">
        <v>638</v>
      </c>
      <c r="B194" s="66">
        <v>96544</v>
      </c>
      <c r="C194" s="99" t="s">
        <v>1550</v>
      </c>
      <c r="D194" s="65" t="s">
        <v>3</v>
      </c>
      <c r="E194" s="228" t="s">
        <v>43</v>
      </c>
      <c r="F194" s="253">
        <v>480.9</v>
      </c>
      <c r="G194" s="89">
        <v>240.45</v>
      </c>
      <c r="H194" s="89">
        <v>240.45</v>
      </c>
      <c r="I194" s="305">
        <v>480.9</v>
      </c>
      <c r="J194" s="345"/>
      <c r="K194" s="345"/>
      <c r="L194" s="235">
        <v>17.257200000000001</v>
      </c>
      <c r="M194" s="93">
        <v>8298.98</v>
      </c>
      <c r="N194" s="311">
        <v>4149.49</v>
      </c>
      <c r="O194" s="311"/>
      <c r="P194" s="311">
        <v>4149.4937399999999</v>
      </c>
      <c r="Q194" s="311">
        <v>8298.9874799999998</v>
      </c>
      <c r="R194" s="245">
        <v>-7.4800000002142042E-3</v>
      </c>
      <c r="S194" s="313">
        <v>0.50000045065779164</v>
      </c>
      <c r="T194" s="299">
        <v>1.0000009013155833</v>
      </c>
      <c r="U194" s="277">
        <v>23.64</v>
      </c>
      <c r="V194" s="100"/>
      <c r="W194" s="100">
        <f t="shared" si="16"/>
        <v>16.746534237576</v>
      </c>
      <c r="X194" s="101">
        <f t="shared" si="19"/>
        <v>0.70839823339999997</v>
      </c>
      <c r="Y194" s="102" t="b">
        <f t="shared" si="17"/>
        <v>0</v>
      </c>
      <c r="Z194" s="86">
        <v>23.64</v>
      </c>
      <c r="AA194" s="103">
        <f t="shared" si="20"/>
        <v>23.64</v>
      </c>
      <c r="AB194" s="76">
        <v>11367.09</v>
      </c>
      <c r="AC194" s="104" t="b">
        <f t="shared" si="22"/>
        <v>0</v>
      </c>
      <c r="AE194" s="71" t="s">
        <v>115</v>
      </c>
      <c r="AG194" s="105">
        <f t="shared" si="21"/>
        <v>17.257200000000001</v>
      </c>
      <c r="AH194" s="104">
        <f t="shared" si="18"/>
        <v>8298.9874799999998</v>
      </c>
    </row>
    <row r="195" spans="1:34" ht="30" x14ac:dyDescent="0.2">
      <c r="A195" s="65" t="s">
        <v>639</v>
      </c>
      <c r="B195" s="66">
        <v>96546</v>
      </c>
      <c r="C195" s="99" t="s">
        <v>1500</v>
      </c>
      <c r="D195" s="65" t="s">
        <v>3</v>
      </c>
      <c r="E195" s="228" t="s">
        <v>43</v>
      </c>
      <c r="F195" s="253">
        <v>556.70000000000005</v>
      </c>
      <c r="G195" s="89">
        <v>278.39999999999998</v>
      </c>
      <c r="H195" s="89">
        <v>278.30000000000007</v>
      </c>
      <c r="I195" s="305">
        <v>556.70000000000005</v>
      </c>
      <c r="J195" s="345"/>
      <c r="K195" s="345"/>
      <c r="L195" s="235">
        <v>13.2933</v>
      </c>
      <c r="M195" s="93">
        <v>7400.38</v>
      </c>
      <c r="N195" s="311">
        <v>3700.85</v>
      </c>
      <c r="O195" s="311"/>
      <c r="P195" s="311">
        <v>3699.5253900000012</v>
      </c>
      <c r="Q195" s="311">
        <v>7400.380110000001</v>
      </c>
      <c r="R195" s="245">
        <v>-1.1000000085914508E-4</v>
      </c>
      <c r="S195" s="313">
        <v>0.49991019244957707</v>
      </c>
      <c r="T195" s="299">
        <v>1.0000000148641017</v>
      </c>
      <c r="U195" s="277">
        <v>18.21</v>
      </c>
      <c r="V195" s="100"/>
      <c r="W195" s="100">
        <f t="shared" si="16"/>
        <v>12.899931830213999</v>
      </c>
      <c r="X195" s="101">
        <f t="shared" si="19"/>
        <v>0.70839823339999997</v>
      </c>
      <c r="Y195" s="102" t="b">
        <f t="shared" si="17"/>
        <v>0</v>
      </c>
      <c r="Z195" s="86">
        <v>18.21</v>
      </c>
      <c r="AA195" s="103">
        <f t="shared" si="20"/>
        <v>18.21</v>
      </c>
      <c r="AB195" s="76">
        <v>10136.57</v>
      </c>
      <c r="AC195" s="104" t="b">
        <f t="shared" si="22"/>
        <v>0</v>
      </c>
      <c r="AE195" s="71" t="s">
        <v>45</v>
      </c>
      <c r="AG195" s="105">
        <f t="shared" si="21"/>
        <v>13.2933</v>
      </c>
      <c r="AH195" s="104">
        <f t="shared" si="18"/>
        <v>7400.380110000001</v>
      </c>
    </row>
    <row r="196" spans="1:34" ht="45" x14ac:dyDescent="0.2">
      <c r="A196" s="65" t="s">
        <v>640</v>
      </c>
      <c r="B196" s="66">
        <v>96523</v>
      </c>
      <c r="C196" s="99" t="s">
        <v>1492</v>
      </c>
      <c r="D196" s="65" t="s">
        <v>3</v>
      </c>
      <c r="E196" s="228" t="s">
        <v>9</v>
      </c>
      <c r="F196" s="246">
        <v>226.19</v>
      </c>
      <c r="G196" s="88">
        <v>113.1</v>
      </c>
      <c r="H196" s="88">
        <v>113.09</v>
      </c>
      <c r="I196" s="305">
        <v>226.19</v>
      </c>
      <c r="J196" s="345"/>
      <c r="K196" s="345"/>
      <c r="L196" s="235">
        <v>96.900200000000012</v>
      </c>
      <c r="M196" s="93">
        <v>21917.85</v>
      </c>
      <c r="N196" s="311">
        <v>10959.41</v>
      </c>
      <c r="O196" s="311"/>
      <c r="P196" s="311">
        <v>10958.443618000001</v>
      </c>
      <c r="Q196" s="311">
        <v>21917.856238000004</v>
      </c>
      <c r="R196" s="245">
        <v>-6.2380000053963158E-3</v>
      </c>
      <c r="S196" s="313">
        <v>0.4999780369881171</v>
      </c>
      <c r="T196" s="299">
        <v>1.0000002846082077</v>
      </c>
      <c r="U196" s="277">
        <v>132.74</v>
      </c>
      <c r="V196" s="100"/>
      <c r="W196" s="100">
        <f t="shared" si="16"/>
        <v>94.032781501515998</v>
      </c>
      <c r="X196" s="101">
        <f t="shared" si="19"/>
        <v>0.70839823339999997</v>
      </c>
      <c r="Y196" s="102" t="b">
        <f t="shared" si="17"/>
        <v>0</v>
      </c>
      <c r="Z196" s="86">
        <v>132.74</v>
      </c>
      <c r="AA196" s="103">
        <f t="shared" si="20"/>
        <v>132.74</v>
      </c>
      <c r="AB196" s="76">
        <v>30023.85</v>
      </c>
      <c r="AC196" s="104" t="b">
        <f t="shared" si="22"/>
        <v>0</v>
      </c>
      <c r="AE196" s="71" t="s">
        <v>35</v>
      </c>
      <c r="AG196" s="105">
        <f t="shared" si="21"/>
        <v>96.900200000000012</v>
      </c>
      <c r="AH196" s="104">
        <f t="shared" si="18"/>
        <v>21917.856238000004</v>
      </c>
    </row>
    <row r="197" spans="1:34" ht="75" x14ac:dyDescent="0.2">
      <c r="A197" s="65" t="s">
        <v>641</v>
      </c>
      <c r="B197" s="66">
        <v>93368</v>
      </c>
      <c r="C197" s="99" t="s">
        <v>1559</v>
      </c>
      <c r="D197" s="65" t="s">
        <v>3</v>
      </c>
      <c r="E197" s="228" t="s">
        <v>9</v>
      </c>
      <c r="F197" s="246">
        <v>62.65</v>
      </c>
      <c r="G197" s="88">
        <v>31.33</v>
      </c>
      <c r="H197" s="88">
        <v>31.32</v>
      </c>
      <c r="I197" s="305">
        <v>62.65</v>
      </c>
      <c r="J197" s="345"/>
      <c r="K197" s="345"/>
      <c r="L197" s="235">
        <v>20.6006</v>
      </c>
      <c r="M197" s="93">
        <v>1290.6199999999999</v>
      </c>
      <c r="N197" s="311">
        <v>645.41</v>
      </c>
      <c r="O197" s="311"/>
      <c r="P197" s="311">
        <v>645.21079199999997</v>
      </c>
      <c r="Q197" s="311">
        <v>1290.6275900000001</v>
      </c>
      <c r="R197" s="245">
        <v>-7.5900000001638546E-3</v>
      </c>
      <c r="S197" s="313">
        <v>0.49992313151818507</v>
      </c>
      <c r="T197" s="299">
        <v>1.0000058808944539</v>
      </c>
      <c r="U197" s="277">
        <v>28.22</v>
      </c>
      <c r="V197" s="100"/>
      <c r="W197" s="100">
        <f t="shared" si="16"/>
        <v>19.990998146547998</v>
      </c>
      <c r="X197" s="101">
        <f t="shared" si="19"/>
        <v>0.70839823339999997</v>
      </c>
      <c r="Y197" s="102" t="b">
        <f t="shared" si="17"/>
        <v>0</v>
      </c>
      <c r="Z197" s="86">
        <v>28.22</v>
      </c>
      <c r="AA197" s="103">
        <f t="shared" si="20"/>
        <v>28.22</v>
      </c>
      <c r="AB197" s="76">
        <v>1767.81</v>
      </c>
      <c r="AC197" s="104" t="b">
        <f t="shared" si="22"/>
        <v>0</v>
      </c>
      <c r="AE197" s="71" t="s">
        <v>1267</v>
      </c>
      <c r="AG197" s="105">
        <f t="shared" si="21"/>
        <v>20.6006</v>
      </c>
      <c r="AH197" s="104">
        <f t="shared" si="18"/>
        <v>1290.6275900000001</v>
      </c>
    </row>
    <row r="198" spans="1:34" ht="60" x14ac:dyDescent="0.2">
      <c r="A198" s="65" t="s">
        <v>642</v>
      </c>
      <c r="B198" s="66">
        <v>100973</v>
      </c>
      <c r="C198" s="99" t="s">
        <v>1494</v>
      </c>
      <c r="D198" s="65" t="s">
        <v>3</v>
      </c>
      <c r="E198" s="228" t="s">
        <v>9</v>
      </c>
      <c r="F198" s="253">
        <v>356.7</v>
      </c>
      <c r="G198" s="89">
        <v>178.35</v>
      </c>
      <c r="H198" s="89">
        <v>178.35</v>
      </c>
      <c r="I198" s="305">
        <v>356.7</v>
      </c>
      <c r="J198" s="345"/>
      <c r="K198" s="345"/>
      <c r="L198" s="235">
        <v>8.5628999999999991</v>
      </c>
      <c r="M198" s="93">
        <v>3054.38</v>
      </c>
      <c r="N198" s="311">
        <v>1527.19</v>
      </c>
      <c r="O198" s="311"/>
      <c r="P198" s="311">
        <v>1527.1932149999998</v>
      </c>
      <c r="Q198" s="311">
        <v>3054.3864299999996</v>
      </c>
      <c r="R198" s="245">
        <v>-6.4299999994545942E-3</v>
      </c>
      <c r="S198" s="313">
        <v>0.50000105258677696</v>
      </c>
      <c r="T198" s="299">
        <v>1.0000021051735539</v>
      </c>
      <c r="U198" s="277">
        <v>11.73</v>
      </c>
      <c r="V198" s="100"/>
      <c r="W198" s="100">
        <f t="shared" si="16"/>
        <v>8.3095112777820006</v>
      </c>
      <c r="X198" s="101">
        <f t="shared" si="19"/>
        <v>0.70839823340000008</v>
      </c>
      <c r="Y198" s="102" t="b">
        <f t="shared" si="17"/>
        <v>0</v>
      </c>
      <c r="Z198" s="86">
        <v>11.73</v>
      </c>
      <c r="AA198" s="103">
        <f t="shared" si="20"/>
        <v>11.73</v>
      </c>
      <c r="AB198" s="76">
        <v>4184.5200000000004</v>
      </c>
      <c r="AC198" s="104" t="b">
        <f t="shared" si="22"/>
        <v>0</v>
      </c>
      <c r="AE198" s="71" t="s">
        <v>37</v>
      </c>
      <c r="AG198" s="105">
        <f t="shared" si="21"/>
        <v>8.5628999999999991</v>
      </c>
      <c r="AH198" s="104">
        <f t="shared" si="18"/>
        <v>3054.3864299999996</v>
      </c>
    </row>
    <row r="199" spans="1:34" ht="45" x14ac:dyDescent="0.2">
      <c r="A199" s="67">
        <v>40305</v>
      </c>
      <c r="B199" s="66">
        <v>97914</v>
      </c>
      <c r="C199" s="99" t="s">
        <v>1495</v>
      </c>
      <c r="D199" s="65" t="s">
        <v>3</v>
      </c>
      <c r="E199" s="228" t="s">
        <v>39</v>
      </c>
      <c r="F199" s="246">
        <v>4627.9399999999996</v>
      </c>
      <c r="G199" s="88">
        <v>2313.9699999999998</v>
      </c>
      <c r="H199" s="88">
        <v>2313.9699999999998</v>
      </c>
      <c r="I199" s="305">
        <v>4627.9399999999996</v>
      </c>
      <c r="J199" s="345"/>
      <c r="K199" s="345"/>
      <c r="L199" s="235">
        <v>2.7667000000000002</v>
      </c>
      <c r="M199" s="93">
        <v>12804.12</v>
      </c>
      <c r="N199" s="311">
        <v>6402.06</v>
      </c>
      <c r="O199" s="311"/>
      <c r="P199" s="311">
        <v>6402.0607989999999</v>
      </c>
      <c r="Q199" s="311">
        <v>12804.121598</v>
      </c>
      <c r="R199" s="245">
        <v>-1.5979999989212956E-3</v>
      </c>
      <c r="S199" s="313">
        <v>0.5000000624017894</v>
      </c>
      <c r="T199" s="299">
        <v>1.0000001248035788</v>
      </c>
      <c r="U199" s="277">
        <v>3.79</v>
      </c>
      <c r="V199" s="100"/>
      <c r="W199" s="100">
        <f t="shared" si="16"/>
        <v>2.6848293045860001</v>
      </c>
      <c r="X199" s="101">
        <f t="shared" si="19"/>
        <v>0.70839823340000008</v>
      </c>
      <c r="Y199" s="102" t="b">
        <f t="shared" si="17"/>
        <v>0</v>
      </c>
      <c r="Z199" s="86">
        <v>3.79</v>
      </c>
      <c r="AA199" s="103">
        <f t="shared" si="20"/>
        <v>3.79</v>
      </c>
      <c r="AB199" s="76">
        <v>17558.03</v>
      </c>
      <c r="AC199" s="104" t="b">
        <f t="shared" si="22"/>
        <v>0</v>
      </c>
      <c r="AE199" s="71" t="s">
        <v>38</v>
      </c>
      <c r="AG199" s="105">
        <f t="shared" si="21"/>
        <v>2.7667000000000002</v>
      </c>
      <c r="AH199" s="104">
        <f t="shared" si="18"/>
        <v>12804.121598</v>
      </c>
    </row>
    <row r="200" spans="1:34" ht="45" x14ac:dyDescent="0.2">
      <c r="A200" s="67">
        <v>40670</v>
      </c>
      <c r="B200" s="66">
        <v>102473</v>
      </c>
      <c r="C200" s="99" t="s">
        <v>1496</v>
      </c>
      <c r="D200" s="65" t="s">
        <v>3</v>
      </c>
      <c r="E200" s="228" t="s">
        <v>9</v>
      </c>
      <c r="F200" s="246">
        <v>4.54</v>
      </c>
      <c r="G200" s="88">
        <v>2.27</v>
      </c>
      <c r="H200" s="88">
        <v>2.27</v>
      </c>
      <c r="I200" s="305">
        <v>4.54</v>
      </c>
      <c r="J200" s="345"/>
      <c r="K200" s="345"/>
      <c r="L200" s="235">
        <v>570.93299999999999</v>
      </c>
      <c r="M200" s="93">
        <v>2592.0300000000002</v>
      </c>
      <c r="N200" s="311">
        <v>1296.01</v>
      </c>
      <c r="O200" s="311"/>
      <c r="P200" s="311">
        <v>1296.01791</v>
      </c>
      <c r="Q200" s="311">
        <v>2592.0358200000001</v>
      </c>
      <c r="R200" s="245">
        <v>-5.8199999998578278E-3</v>
      </c>
      <c r="S200" s="313">
        <v>0.50000112267219121</v>
      </c>
      <c r="T200" s="299">
        <v>1.0000022453443824</v>
      </c>
      <c r="U200" s="277">
        <v>782.1</v>
      </c>
      <c r="V200" s="100"/>
      <c r="W200" s="100">
        <f t="shared" si="16"/>
        <v>554.03825834214001</v>
      </c>
      <c r="X200" s="101">
        <f t="shared" si="19"/>
        <v>0.70839823339999997</v>
      </c>
      <c r="Y200" s="102" t="b">
        <f t="shared" si="17"/>
        <v>0</v>
      </c>
      <c r="Z200" s="86">
        <v>782.1</v>
      </c>
      <c r="AA200" s="103">
        <f t="shared" si="20"/>
        <v>782.1</v>
      </c>
      <c r="AB200" s="76">
        <v>3550.72</v>
      </c>
      <c r="AC200" s="104" t="b">
        <f t="shared" si="22"/>
        <v>0</v>
      </c>
      <c r="AE200" s="71" t="s">
        <v>40</v>
      </c>
      <c r="AG200" s="105">
        <f t="shared" si="21"/>
        <v>570.93299999999999</v>
      </c>
      <c r="AH200" s="104">
        <f t="shared" si="18"/>
        <v>2592.0358200000001</v>
      </c>
    </row>
    <row r="201" spans="1:34" ht="60" x14ac:dyDescent="0.2">
      <c r="A201" s="67">
        <v>41036</v>
      </c>
      <c r="B201" s="65" t="s">
        <v>128</v>
      </c>
      <c r="C201" s="71" t="s">
        <v>1560</v>
      </c>
      <c r="D201" s="65" t="s">
        <v>3</v>
      </c>
      <c r="E201" s="228" t="s">
        <v>4</v>
      </c>
      <c r="F201" s="246">
        <v>3.51</v>
      </c>
      <c r="G201" s="88">
        <v>1.76</v>
      </c>
      <c r="H201" s="88">
        <v>1.7499999999999998</v>
      </c>
      <c r="I201" s="305">
        <v>3.51</v>
      </c>
      <c r="J201" s="345"/>
      <c r="K201" s="345"/>
      <c r="L201" s="235">
        <v>20.410800000000002</v>
      </c>
      <c r="M201" s="93">
        <v>71.64</v>
      </c>
      <c r="N201" s="311">
        <v>35.92</v>
      </c>
      <c r="O201" s="311"/>
      <c r="P201" s="311">
        <v>35.718899999999998</v>
      </c>
      <c r="Q201" s="311">
        <v>71.641908000000001</v>
      </c>
      <c r="R201" s="245">
        <v>-1.9080000000002428E-3</v>
      </c>
      <c r="S201" s="313">
        <v>0.49858877721943046</v>
      </c>
      <c r="T201" s="299">
        <v>1.0000266331658292</v>
      </c>
      <c r="U201" s="277">
        <v>27.96</v>
      </c>
      <c r="V201" s="100"/>
      <c r="W201" s="100">
        <f t="shared" si="16"/>
        <v>19.806814605863998</v>
      </c>
      <c r="X201" s="101">
        <f t="shared" si="19"/>
        <v>0.70839823339999997</v>
      </c>
      <c r="Y201" s="102" t="b">
        <f t="shared" si="17"/>
        <v>0</v>
      </c>
      <c r="Z201" s="86">
        <v>27.96</v>
      </c>
      <c r="AA201" s="103">
        <f t="shared" si="20"/>
        <v>27.96</v>
      </c>
      <c r="AB201" s="82">
        <v>98.12</v>
      </c>
      <c r="AC201" s="104" t="b">
        <f t="shared" si="22"/>
        <v>0</v>
      </c>
      <c r="AE201" s="99" t="s">
        <v>1268</v>
      </c>
      <c r="AG201" s="105">
        <f t="shared" si="21"/>
        <v>20.410800000000002</v>
      </c>
      <c r="AH201" s="104">
        <f t="shared" si="18"/>
        <v>71.641908000000001</v>
      </c>
    </row>
    <row r="202" spans="1:34" ht="30" x14ac:dyDescent="0.2">
      <c r="A202" s="67">
        <v>41401</v>
      </c>
      <c r="B202" s="66">
        <v>89509</v>
      </c>
      <c r="C202" s="99" t="s">
        <v>1561</v>
      </c>
      <c r="D202" s="65" t="s">
        <v>3</v>
      </c>
      <c r="E202" s="228" t="s">
        <v>32</v>
      </c>
      <c r="F202" s="246">
        <v>58.5</v>
      </c>
      <c r="G202" s="88">
        <v>29.25</v>
      </c>
      <c r="H202" s="88">
        <v>29.25</v>
      </c>
      <c r="I202" s="305">
        <v>58.5</v>
      </c>
      <c r="J202" s="345"/>
      <c r="K202" s="345"/>
      <c r="L202" s="235">
        <v>19.366900000000001</v>
      </c>
      <c r="M202" s="93">
        <v>1132.96</v>
      </c>
      <c r="N202" s="311">
        <v>566.48</v>
      </c>
      <c r="O202" s="311"/>
      <c r="P202" s="311">
        <v>566.48182500000007</v>
      </c>
      <c r="Q202" s="311">
        <v>1132.9636500000001</v>
      </c>
      <c r="R202" s="245">
        <v>-3.6500000001069566E-3</v>
      </c>
      <c r="S202" s="313">
        <v>0.50000161082474237</v>
      </c>
      <c r="T202" s="299">
        <v>1.0000032216494847</v>
      </c>
      <c r="U202" s="277">
        <v>26.53</v>
      </c>
      <c r="V202" s="100"/>
      <c r="W202" s="100">
        <f t="shared" si="16"/>
        <v>18.793805132102001</v>
      </c>
      <c r="X202" s="101">
        <f t="shared" si="19"/>
        <v>0.70839823339999997</v>
      </c>
      <c r="Y202" s="102" t="b">
        <f t="shared" si="17"/>
        <v>0</v>
      </c>
      <c r="Z202" s="86">
        <v>26.53</v>
      </c>
      <c r="AA202" s="103">
        <f t="shared" si="20"/>
        <v>26.53</v>
      </c>
      <c r="AB202" s="76">
        <v>1552.15</v>
      </c>
      <c r="AC202" s="104" t="b">
        <f t="shared" si="22"/>
        <v>0</v>
      </c>
      <c r="AE202" s="71" t="s">
        <v>1269</v>
      </c>
      <c r="AG202" s="105">
        <f t="shared" si="21"/>
        <v>19.366900000000001</v>
      </c>
      <c r="AH202" s="104">
        <f t="shared" si="18"/>
        <v>1132.9636500000001</v>
      </c>
    </row>
    <row r="203" spans="1:34" x14ac:dyDescent="0.2">
      <c r="A203" s="67">
        <v>41766</v>
      </c>
      <c r="B203" s="65" t="s">
        <v>129</v>
      </c>
      <c r="C203" s="99" t="s">
        <v>1562</v>
      </c>
      <c r="D203" s="65" t="s">
        <v>3</v>
      </c>
      <c r="E203" s="228" t="s">
        <v>9</v>
      </c>
      <c r="F203" s="246">
        <v>50.7</v>
      </c>
      <c r="G203" s="88">
        <v>25.35</v>
      </c>
      <c r="H203" s="88">
        <v>25.35</v>
      </c>
      <c r="I203" s="305">
        <v>50.7</v>
      </c>
      <c r="J203" s="345"/>
      <c r="K203" s="345"/>
      <c r="L203" s="235">
        <v>184.2593</v>
      </c>
      <c r="M203" s="93">
        <v>9341.94</v>
      </c>
      <c r="N203" s="311">
        <v>4670.97</v>
      </c>
      <c r="O203" s="311"/>
      <c r="P203" s="311">
        <v>4670.9732549999999</v>
      </c>
      <c r="Q203" s="311">
        <v>9341.9465099999998</v>
      </c>
      <c r="R203" s="245">
        <v>-6.5099999992526136E-3</v>
      </c>
      <c r="S203" s="313">
        <v>0.50000034842869889</v>
      </c>
      <c r="T203" s="299">
        <v>1.0000006968573978</v>
      </c>
      <c r="U203" s="277">
        <v>252.41</v>
      </c>
      <c r="V203" s="100"/>
      <c r="W203" s="100">
        <f t="shared" si="16"/>
        <v>178.80679809249398</v>
      </c>
      <c r="X203" s="101">
        <f t="shared" si="19"/>
        <v>0.70839823339999997</v>
      </c>
      <c r="Y203" s="102" t="b">
        <f t="shared" si="17"/>
        <v>0</v>
      </c>
      <c r="Z203" s="86">
        <v>252.41</v>
      </c>
      <c r="AA203" s="103">
        <f t="shared" si="20"/>
        <v>252.41</v>
      </c>
      <c r="AB203" s="76">
        <v>12797.09</v>
      </c>
      <c r="AC203" s="104" t="b">
        <f t="shared" si="22"/>
        <v>0</v>
      </c>
      <c r="AE203" s="71" t="s">
        <v>130</v>
      </c>
      <c r="AG203" s="105">
        <f t="shared" si="21"/>
        <v>184.2593</v>
      </c>
      <c r="AH203" s="104">
        <f t="shared" si="18"/>
        <v>9341.9465099999998</v>
      </c>
    </row>
    <row r="204" spans="1:34" x14ac:dyDescent="0.2">
      <c r="A204" s="67">
        <v>42131</v>
      </c>
      <c r="B204" s="65" t="s">
        <v>131</v>
      </c>
      <c r="C204" s="99" t="s">
        <v>1563</v>
      </c>
      <c r="D204" s="65" t="s">
        <v>3</v>
      </c>
      <c r="E204" s="228" t="s">
        <v>9</v>
      </c>
      <c r="F204" s="246">
        <v>50.7</v>
      </c>
      <c r="G204" s="88">
        <v>25.35</v>
      </c>
      <c r="H204" s="88">
        <v>25.35</v>
      </c>
      <c r="I204" s="305">
        <v>50.7</v>
      </c>
      <c r="J204" s="345"/>
      <c r="K204" s="345"/>
      <c r="L204" s="235">
        <v>118.85130000000001</v>
      </c>
      <c r="M204" s="93">
        <v>6025.76</v>
      </c>
      <c r="N204" s="311">
        <v>3012.88</v>
      </c>
      <c r="O204" s="311"/>
      <c r="P204" s="311">
        <v>3012.8804550000004</v>
      </c>
      <c r="Q204" s="311">
        <v>6025.7609100000009</v>
      </c>
      <c r="R204" s="245">
        <v>-9.1000000065832864E-4</v>
      </c>
      <c r="S204" s="313">
        <v>0.50000007550914749</v>
      </c>
      <c r="T204" s="299">
        <v>1.000000151018295</v>
      </c>
      <c r="U204" s="277">
        <v>162.81</v>
      </c>
      <c r="V204" s="100"/>
      <c r="W204" s="100">
        <f t="shared" si="16"/>
        <v>115.334316379854</v>
      </c>
      <c r="X204" s="101">
        <f t="shared" si="19"/>
        <v>0.70839823339999997</v>
      </c>
      <c r="Y204" s="102" t="b">
        <f t="shared" si="17"/>
        <v>0</v>
      </c>
      <c r="Z204" s="86">
        <v>162.81</v>
      </c>
      <c r="AA204" s="103">
        <f t="shared" si="20"/>
        <v>162.81</v>
      </c>
      <c r="AB204" s="76">
        <v>8254.67</v>
      </c>
      <c r="AC204" s="104" t="b">
        <f t="shared" si="22"/>
        <v>0</v>
      </c>
      <c r="AE204" s="71" t="s">
        <v>132</v>
      </c>
      <c r="AG204" s="105">
        <f t="shared" si="21"/>
        <v>118.85130000000001</v>
      </c>
      <c r="AH204" s="104">
        <f t="shared" si="18"/>
        <v>6025.7609100000009</v>
      </c>
    </row>
    <row r="205" spans="1:34" s="209" customFormat="1" x14ac:dyDescent="0.2">
      <c r="A205" s="198">
        <v>6</v>
      </c>
      <c r="B205" s="199"/>
      <c r="C205" s="200" t="s">
        <v>133</v>
      </c>
      <c r="D205" s="201"/>
      <c r="E205" s="229"/>
      <c r="F205" s="247"/>
      <c r="G205" s="201"/>
      <c r="H205" s="201"/>
      <c r="I205" s="306"/>
      <c r="J205" s="346"/>
      <c r="K205" s="346"/>
      <c r="L205" s="236"/>
      <c r="M205" s="203">
        <v>211614.27</v>
      </c>
      <c r="N205" s="203"/>
      <c r="O205" s="203"/>
      <c r="P205" s="203">
        <v>67244.150750000001</v>
      </c>
      <c r="Q205" s="203">
        <v>211614.29748899996</v>
      </c>
      <c r="R205" s="264">
        <v>-2.7488999970955774E-2</v>
      </c>
      <c r="S205" s="290">
        <v>0.31776756241438731</v>
      </c>
      <c r="T205" s="264"/>
      <c r="U205" s="278"/>
      <c r="V205" s="218"/>
      <c r="W205" s="218">
        <f t="shared" si="16"/>
        <v>0</v>
      </c>
      <c r="X205" s="219" t="e">
        <f t="shared" si="19"/>
        <v>#DIV/0!</v>
      </c>
      <c r="Y205" s="220" t="b">
        <f t="shared" si="17"/>
        <v>1</v>
      </c>
      <c r="Z205" s="201"/>
      <c r="AA205" s="221">
        <f t="shared" si="20"/>
        <v>0</v>
      </c>
      <c r="AB205" s="222">
        <v>289888.53000000003</v>
      </c>
      <c r="AC205" s="209" t="b">
        <f t="shared" si="22"/>
        <v>0</v>
      </c>
      <c r="AE205" s="200" t="s">
        <v>133</v>
      </c>
      <c r="AG205" s="208">
        <f t="shared" si="21"/>
        <v>0</v>
      </c>
      <c r="AH205" s="209">
        <f t="shared" si="18"/>
        <v>0</v>
      </c>
    </row>
    <row r="206" spans="1:34" ht="60" x14ac:dyDescent="0.2">
      <c r="A206" s="65" t="s">
        <v>643</v>
      </c>
      <c r="B206" s="65" t="s">
        <v>134</v>
      </c>
      <c r="C206" s="99" t="s">
        <v>1564</v>
      </c>
      <c r="D206" s="65" t="s">
        <v>3</v>
      </c>
      <c r="E206" s="228" t="s">
        <v>4</v>
      </c>
      <c r="F206" s="246">
        <v>64.510000000000005</v>
      </c>
      <c r="G206" s="88">
        <v>51.61</v>
      </c>
      <c r="H206" s="88">
        <v>12.900000000000006</v>
      </c>
      <c r="I206" s="305">
        <v>64.510000000000005</v>
      </c>
      <c r="J206" s="345"/>
      <c r="K206" s="345"/>
      <c r="L206" s="235">
        <v>107.7188</v>
      </c>
      <c r="M206" s="93">
        <v>6948.93</v>
      </c>
      <c r="N206" s="311">
        <v>5559.36</v>
      </c>
      <c r="O206" s="311"/>
      <c r="P206" s="311">
        <v>1389.5725200000006</v>
      </c>
      <c r="Q206" s="311">
        <v>6948.9397880000006</v>
      </c>
      <c r="R206" s="245">
        <v>-9.7880000002987799E-3</v>
      </c>
      <c r="S206" s="313">
        <v>0.19996927872348699</v>
      </c>
      <c r="T206" s="299">
        <v>1.0000014085621816</v>
      </c>
      <c r="U206" s="277">
        <v>147.56</v>
      </c>
      <c r="V206" s="100"/>
      <c r="W206" s="100">
        <f t="shared" ref="W206:W270" si="23">$V$10*U206</f>
        <v>104.53124332050399</v>
      </c>
      <c r="X206" s="101">
        <f t="shared" si="19"/>
        <v>0.70839823339999997</v>
      </c>
      <c r="Y206" s="102" t="b">
        <f t="shared" ref="Y206:Y224" si="24">Z206=L206</f>
        <v>0</v>
      </c>
      <c r="Z206" s="86">
        <v>147.56</v>
      </c>
      <c r="AA206" s="103">
        <f t="shared" si="20"/>
        <v>147.56</v>
      </c>
      <c r="AB206" s="76">
        <v>9519.32</v>
      </c>
      <c r="AC206" s="104" t="b">
        <f t="shared" si="22"/>
        <v>0</v>
      </c>
      <c r="AE206" s="71" t="s">
        <v>135</v>
      </c>
      <c r="AG206" s="105">
        <f t="shared" si="21"/>
        <v>107.7188</v>
      </c>
      <c r="AH206" s="104">
        <f t="shared" ref="AH206:AH224" si="25">F206*AG206</f>
        <v>6948.9397880000006</v>
      </c>
    </row>
    <row r="207" spans="1:34" ht="60" x14ac:dyDescent="0.2">
      <c r="A207" s="65" t="s">
        <v>644</v>
      </c>
      <c r="B207" s="66">
        <v>87690</v>
      </c>
      <c r="C207" s="99" t="s">
        <v>1565</v>
      </c>
      <c r="D207" s="65" t="s">
        <v>3</v>
      </c>
      <c r="E207" s="228" t="s">
        <v>4</v>
      </c>
      <c r="F207" s="246">
        <v>677.97</v>
      </c>
      <c r="G207" s="88">
        <v>677.97</v>
      </c>
      <c r="H207" s="88"/>
      <c r="I207" s="305">
        <v>677.97</v>
      </c>
      <c r="J207" s="345"/>
      <c r="K207" s="345"/>
      <c r="L207" s="235">
        <v>52.581900000000005</v>
      </c>
      <c r="M207" s="93">
        <v>35648.949999999997</v>
      </c>
      <c r="N207" s="311"/>
      <c r="O207" s="311"/>
      <c r="P207" s="311">
        <v>0</v>
      </c>
      <c r="Q207" s="311">
        <v>35648.950743000001</v>
      </c>
      <c r="R207" s="245">
        <v>-7.4300000414950773E-4</v>
      </c>
      <c r="S207" s="313">
        <v>0</v>
      </c>
      <c r="T207" s="299">
        <v>1.0000000208421287</v>
      </c>
      <c r="U207" s="277">
        <v>72.03</v>
      </c>
      <c r="V207" s="100"/>
      <c r="W207" s="100">
        <f t="shared" si="23"/>
        <v>51.025924751802002</v>
      </c>
      <c r="X207" s="101">
        <f t="shared" ref="X207:X271" si="26">W207/U207</f>
        <v>0.70839823339999997</v>
      </c>
      <c r="Y207" s="102" t="b">
        <f t="shared" si="24"/>
        <v>0</v>
      </c>
      <c r="Z207" s="86">
        <v>72.03</v>
      </c>
      <c r="AA207" s="103">
        <f t="shared" ref="AA207:AA271" si="27">Z207*$AA$13</f>
        <v>72.03</v>
      </c>
      <c r="AB207" s="76">
        <v>48837.27</v>
      </c>
      <c r="AC207" s="104" t="b">
        <f t="shared" si="22"/>
        <v>0</v>
      </c>
      <c r="AE207" s="71" t="s">
        <v>1270</v>
      </c>
      <c r="AG207" s="105">
        <f t="shared" ref="AG207:AG271" si="28">U207-(U207*27%)</f>
        <v>52.581900000000005</v>
      </c>
      <c r="AH207" s="104">
        <f t="shared" si="25"/>
        <v>35648.950743000001</v>
      </c>
    </row>
    <row r="208" spans="1:34" ht="60" x14ac:dyDescent="0.2">
      <c r="A208" s="65" t="s">
        <v>646</v>
      </c>
      <c r="B208" s="65" t="s">
        <v>136</v>
      </c>
      <c r="C208" s="99" t="s">
        <v>1566</v>
      </c>
      <c r="D208" s="65" t="s">
        <v>3</v>
      </c>
      <c r="E208" s="228" t="s">
        <v>4</v>
      </c>
      <c r="F208" s="246">
        <v>450.72</v>
      </c>
      <c r="G208" s="88">
        <v>360.58</v>
      </c>
      <c r="H208" s="88">
        <v>90.140000000000043</v>
      </c>
      <c r="I208" s="305">
        <v>450.72</v>
      </c>
      <c r="J208" s="345"/>
      <c r="K208" s="345"/>
      <c r="L208" s="235">
        <v>208.00619999999998</v>
      </c>
      <c r="M208" s="93">
        <v>93752.55</v>
      </c>
      <c r="N208" s="311">
        <v>75002.87</v>
      </c>
      <c r="O208" s="311"/>
      <c r="P208" s="311">
        <v>18749.678868000006</v>
      </c>
      <c r="Q208" s="311">
        <v>93752.554464000001</v>
      </c>
      <c r="R208" s="245">
        <v>-4.4639999978244305E-3</v>
      </c>
      <c r="S208" s="313">
        <v>0.19999113483313261</v>
      </c>
      <c r="T208" s="299">
        <v>1.0000000476147048</v>
      </c>
      <c r="U208" s="277">
        <v>284.94</v>
      </c>
      <c r="V208" s="100"/>
      <c r="W208" s="100">
        <f t="shared" si="23"/>
        <v>201.850992624996</v>
      </c>
      <c r="X208" s="101">
        <f t="shared" si="26"/>
        <v>0.70839823339999997</v>
      </c>
      <c r="Y208" s="102" t="b">
        <f t="shared" si="24"/>
        <v>0</v>
      </c>
      <c r="Z208" s="86">
        <v>284.94</v>
      </c>
      <c r="AA208" s="103">
        <f t="shared" si="27"/>
        <v>284.94</v>
      </c>
      <c r="AB208" s="76">
        <v>128429.67</v>
      </c>
      <c r="AC208" s="104" t="b">
        <f t="shared" si="22"/>
        <v>0</v>
      </c>
      <c r="AE208" s="71" t="s">
        <v>1271</v>
      </c>
      <c r="AG208" s="105">
        <f t="shared" si="28"/>
        <v>208.00619999999998</v>
      </c>
      <c r="AH208" s="104">
        <f t="shared" si="25"/>
        <v>93752.554464000001</v>
      </c>
    </row>
    <row r="209" spans="1:34" ht="45" x14ac:dyDescent="0.2">
      <c r="A209" s="69" t="s">
        <v>647</v>
      </c>
      <c r="B209" s="69" t="s">
        <v>137</v>
      </c>
      <c r="C209" s="99" t="s">
        <v>1567</v>
      </c>
      <c r="D209" s="69" t="s">
        <v>3</v>
      </c>
      <c r="E209" s="231" t="s">
        <v>4</v>
      </c>
      <c r="F209" s="254">
        <v>64.510000000000005</v>
      </c>
      <c r="G209" s="90"/>
      <c r="H209" s="90">
        <v>64.510000000000005</v>
      </c>
      <c r="I209" s="305">
        <v>64.510000000000005</v>
      </c>
      <c r="J209" s="345"/>
      <c r="K209" s="345"/>
      <c r="L209" s="235">
        <v>621.0548</v>
      </c>
      <c r="M209" s="93">
        <v>40064.239999999998</v>
      </c>
      <c r="N209" s="311">
        <v>0</v>
      </c>
      <c r="O209" s="311"/>
      <c r="P209" s="311">
        <v>40064.245148000002</v>
      </c>
      <c r="Q209" s="311">
        <v>40064.245148000002</v>
      </c>
      <c r="R209" s="245">
        <v>-5.1480000038282014E-3</v>
      </c>
      <c r="S209" s="313">
        <v>1.0000001284936393</v>
      </c>
      <c r="T209" s="299">
        <v>1.0000001284936393</v>
      </c>
      <c r="U209" s="280">
        <v>850.76</v>
      </c>
      <c r="V209" s="100"/>
      <c r="W209" s="100">
        <f t="shared" si="23"/>
        <v>602.67688104738397</v>
      </c>
      <c r="X209" s="101">
        <f t="shared" si="26"/>
        <v>0.70839823339999997</v>
      </c>
      <c r="Y209" s="102" t="b">
        <f t="shared" si="24"/>
        <v>0</v>
      </c>
      <c r="Z209" s="91">
        <v>850.76</v>
      </c>
      <c r="AA209" s="103">
        <f t="shared" si="27"/>
        <v>850.76</v>
      </c>
      <c r="AB209" s="133">
        <v>54882.63</v>
      </c>
      <c r="AC209" s="104" t="b">
        <f t="shared" si="22"/>
        <v>0</v>
      </c>
      <c r="AE209" s="132" t="s">
        <v>1411</v>
      </c>
      <c r="AG209" s="105">
        <f t="shared" si="28"/>
        <v>621.0548</v>
      </c>
      <c r="AH209" s="104">
        <f t="shared" si="25"/>
        <v>40064.245148000002</v>
      </c>
    </row>
    <row r="210" spans="1:34" ht="45" x14ac:dyDescent="0.2">
      <c r="A210" s="69" t="s">
        <v>648</v>
      </c>
      <c r="B210" s="69" t="s">
        <v>138</v>
      </c>
      <c r="C210" s="99" t="s">
        <v>1568</v>
      </c>
      <c r="D210" s="69" t="s">
        <v>3</v>
      </c>
      <c r="E210" s="231" t="s">
        <v>4</v>
      </c>
      <c r="F210" s="254">
        <v>301.7</v>
      </c>
      <c r="G210" s="90">
        <v>241.36</v>
      </c>
      <c r="H210" s="90">
        <v>60.339999999999975</v>
      </c>
      <c r="I210" s="305">
        <v>301.7</v>
      </c>
      <c r="J210" s="345"/>
      <c r="K210" s="345"/>
      <c r="L210" s="235">
        <v>57.027600000000007</v>
      </c>
      <c r="M210" s="93">
        <v>17205.22</v>
      </c>
      <c r="N210" s="311">
        <v>13764.18</v>
      </c>
      <c r="O210" s="311"/>
      <c r="P210" s="311">
        <v>3441.0453839999991</v>
      </c>
      <c r="Q210" s="311">
        <v>17205.226920000001</v>
      </c>
      <c r="R210" s="245">
        <v>-6.9199999998090789E-3</v>
      </c>
      <c r="S210" s="313">
        <v>0.20000008044070339</v>
      </c>
      <c r="T210" s="299">
        <v>1.0000004022035174</v>
      </c>
      <c r="U210" s="280">
        <v>78.12</v>
      </c>
      <c r="V210" s="100"/>
      <c r="W210" s="100">
        <f t="shared" si="23"/>
        <v>55.340069993207997</v>
      </c>
      <c r="X210" s="101">
        <f t="shared" si="26"/>
        <v>0.70839823339999997</v>
      </c>
      <c r="Y210" s="102" t="b">
        <f t="shared" si="24"/>
        <v>0</v>
      </c>
      <c r="Z210" s="91">
        <v>78.12</v>
      </c>
      <c r="AA210" s="103">
        <f t="shared" si="27"/>
        <v>78.12</v>
      </c>
      <c r="AB210" s="133">
        <v>23570.25</v>
      </c>
      <c r="AC210" s="104" t="b">
        <f t="shared" si="22"/>
        <v>0</v>
      </c>
      <c r="AE210" s="132" t="s">
        <v>1412</v>
      </c>
      <c r="AG210" s="105">
        <f t="shared" si="28"/>
        <v>57.027600000000007</v>
      </c>
      <c r="AH210" s="104">
        <f t="shared" si="25"/>
        <v>17205.226920000001</v>
      </c>
    </row>
    <row r="211" spans="1:34" ht="90" x14ac:dyDescent="0.2">
      <c r="A211" s="69" t="s">
        <v>649</v>
      </c>
      <c r="B211" s="69" t="s">
        <v>139</v>
      </c>
      <c r="C211" s="99" t="s">
        <v>1569</v>
      </c>
      <c r="D211" s="69" t="s">
        <v>3</v>
      </c>
      <c r="E211" s="231" t="s">
        <v>4</v>
      </c>
      <c r="F211" s="254">
        <v>98.23</v>
      </c>
      <c r="G211" s="90">
        <v>78.58</v>
      </c>
      <c r="H211" s="90">
        <v>19.650000000000006</v>
      </c>
      <c r="I211" s="305">
        <v>98.23</v>
      </c>
      <c r="J211" s="345"/>
      <c r="K211" s="345"/>
      <c r="L211" s="235">
        <v>183.18619999999999</v>
      </c>
      <c r="M211" s="93">
        <v>17994.38</v>
      </c>
      <c r="N211" s="311">
        <v>14394.77</v>
      </c>
      <c r="O211" s="311"/>
      <c r="P211" s="311">
        <v>3599.6088300000006</v>
      </c>
      <c r="Q211" s="311">
        <v>17994.380426</v>
      </c>
      <c r="R211" s="245">
        <v>-4.2599999869707972E-4</v>
      </c>
      <c r="S211" s="313">
        <v>0.20004072549318178</v>
      </c>
      <c r="T211" s="299">
        <v>1.0000000236740583</v>
      </c>
      <c r="U211" s="280">
        <v>250.94</v>
      </c>
      <c r="V211" s="100"/>
      <c r="W211" s="100">
        <f t="shared" si="23"/>
        <v>177.765452689396</v>
      </c>
      <c r="X211" s="101">
        <f t="shared" si="26"/>
        <v>0.70839823339999997</v>
      </c>
      <c r="Y211" s="102" t="b">
        <f t="shared" si="24"/>
        <v>0</v>
      </c>
      <c r="Z211" s="91">
        <v>250.94</v>
      </c>
      <c r="AA211" s="103">
        <f t="shared" si="27"/>
        <v>250.94</v>
      </c>
      <c r="AB211" s="133">
        <v>24649.38</v>
      </c>
      <c r="AC211" s="104" t="b">
        <f t="shared" si="22"/>
        <v>0</v>
      </c>
      <c r="AE211" s="132" t="s">
        <v>1413</v>
      </c>
      <c r="AG211" s="105">
        <f t="shared" si="28"/>
        <v>183.18619999999999</v>
      </c>
      <c r="AH211" s="104">
        <f t="shared" si="25"/>
        <v>17994.380426</v>
      </c>
    </row>
    <row r="212" spans="1:34" s="209" customFormat="1" x14ac:dyDescent="0.2">
      <c r="A212" s="198">
        <v>7</v>
      </c>
      <c r="B212" s="199"/>
      <c r="C212" s="200" t="s">
        <v>140</v>
      </c>
      <c r="D212" s="201"/>
      <c r="E212" s="229"/>
      <c r="F212" s="247"/>
      <c r="G212" s="201"/>
      <c r="H212" s="201"/>
      <c r="I212" s="306"/>
      <c r="J212" s="346"/>
      <c r="K212" s="346"/>
      <c r="L212" s="236"/>
      <c r="M212" s="203">
        <v>415912.6</v>
      </c>
      <c r="N212" s="203"/>
      <c r="O212" s="203">
        <v>2.5179999356623739E-3</v>
      </c>
      <c r="P212" s="203">
        <v>71380.306951999984</v>
      </c>
      <c r="Q212" s="203">
        <v>173922.73170200002</v>
      </c>
      <c r="R212" s="203">
        <v>241989.86829799996</v>
      </c>
      <c r="S212" s="290">
        <v>0.17162333372924982</v>
      </c>
      <c r="T212" s="264"/>
      <c r="U212" s="278"/>
      <c r="V212" s="218"/>
      <c r="W212" s="218">
        <f t="shared" si="23"/>
        <v>0</v>
      </c>
      <c r="X212" s="219" t="e">
        <f t="shared" si="26"/>
        <v>#DIV/0!</v>
      </c>
      <c r="Y212" s="220" t="b">
        <f t="shared" si="24"/>
        <v>1</v>
      </c>
      <c r="Z212" s="201"/>
      <c r="AA212" s="221">
        <f t="shared" si="27"/>
        <v>0</v>
      </c>
      <c r="AB212" s="222">
        <v>569768.55000000005</v>
      </c>
      <c r="AC212" s="209" t="b">
        <f t="shared" si="22"/>
        <v>0</v>
      </c>
      <c r="AE212" s="200" t="s">
        <v>140</v>
      </c>
      <c r="AG212" s="208">
        <f t="shared" si="28"/>
        <v>0</v>
      </c>
      <c r="AH212" s="209">
        <f t="shared" si="25"/>
        <v>0</v>
      </c>
    </row>
    <row r="213" spans="1:34" ht="45" x14ac:dyDescent="0.2">
      <c r="A213" s="65" t="s">
        <v>650</v>
      </c>
      <c r="B213" s="66">
        <v>96361</v>
      </c>
      <c r="C213" s="99" t="s">
        <v>1570</v>
      </c>
      <c r="D213" s="65" t="s">
        <v>3</v>
      </c>
      <c r="E213" s="228" t="s">
        <v>4</v>
      </c>
      <c r="F213" s="246">
        <v>255</v>
      </c>
      <c r="G213" s="88">
        <v>255</v>
      </c>
      <c r="H213" s="88">
        <v>0</v>
      </c>
      <c r="I213" s="305">
        <v>255</v>
      </c>
      <c r="J213" s="348"/>
      <c r="K213" s="311"/>
      <c r="L213" s="93">
        <v>143.0873</v>
      </c>
      <c r="M213" s="93">
        <v>36487.26</v>
      </c>
      <c r="N213" s="311">
        <v>36487.26</v>
      </c>
      <c r="O213" s="311"/>
      <c r="P213" s="311">
        <v>0</v>
      </c>
      <c r="Q213" s="311">
        <v>36487.261500000001</v>
      </c>
      <c r="R213" s="245">
        <v>-1.4999999984866008E-3</v>
      </c>
      <c r="S213" s="313">
        <v>0</v>
      </c>
      <c r="T213" s="299">
        <v>1.0000000411102394</v>
      </c>
      <c r="U213" s="277">
        <v>196.01</v>
      </c>
      <c r="V213" s="100"/>
      <c r="W213" s="100">
        <f t="shared" si="23"/>
        <v>138.853137728734</v>
      </c>
      <c r="X213" s="101">
        <f t="shared" si="26"/>
        <v>0.70839823340000008</v>
      </c>
      <c r="Y213" s="102" t="b">
        <f t="shared" si="24"/>
        <v>0</v>
      </c>
      <c r="Z213" s="86">
        <v>196.01</v>
      </c>
      <c r="AA213" s="103">
        <f t="shared" si="27"/>
        <v>196.01</v>
      </c>
      <c r="AB213" s="76">
        <v>49982.77</v>
      </c>
      <c r="AC213" s="104" t="b">
        <f t="shared" si="22"/>
        <v>0</v>
      </c>
      <c r="AE213" s="71" t="s">
        <v>141</v>
      </c>
      <c r="AG213" s="105">
        <f t="shared" si="28"/>
        <v>143.0873</v>
      </c>
      <c r="AH213" s="104">
        <f t="shared" si="25"/>
        <v>36487.261500000001</v>
      </c>
    </row>
    <row r="214" spans="1:34" ht="60" x14ac:dyDescent="0.2">
      <c r="A214" s="65" t="s">
        <v>651</v>
      </c>
      <c r="B214" s="65" t="s">
        <v>142</v>
      </c>
      <c r="C214" s="99" t="s">
        <v>1571</v>
      </c>
      <c r="D214" s="65" t="s">
        <v>3</v>
      </c>
      <c r="E214" s="228" t="s">
        <v>4</v>
      </c>
      <c r="F214" s="246">
        <v>178</v>
      </c>
      <c r="G214" s="88">
        <v>178</v>
      </c>
      <c r="H214" s="88">
        <v>0</v>
      </c>
      <c r="I214" s="305">
        <v>178</v>
      </c>
      <c r="J214" s="348"/>
      <c r="K214" s="311"/>
      <c r="L214" s="93">
        <v>160.7971</v>
      </c>
      <c r="M214" s="93">
        <v>28621.88</v>
      </c>
      <c r="N214" s="311">
        <v>28621.88</v>
      </c>
      <c r="O214" s="311"/>
      <c r="P214" s="311">
        <v>0</v>
      </c>
      <c r="Q214" s="311">
        <v>28621.8838</v>
      </c>
      <c r="R214" s="245">
        <v>-3.7999999985913746E-3</v>
      </c>
      <c r="S214" s="313">
        <v>0</v>
      </c>
      <c r="T214" s="299">
        <v>1.0000001327655625</v>
      </c>
      <c r="U214" s="277">
        <v>220.27</v>
      </c>
      <c r="V214" s="100"/>
      <c r="W214" s="100">
        <f t="shared" si="23"/>
        <v>156.038878871018</v>
      </c>
      <c r="X214" s="101">
        <f t="shared" si="26"/>
        <v>0.70839823339999997</v>
      </c>
      <c r="Y214" s="102" t="b">
        <f t="shared" si="24"/>
        <v>0</v>
      </c>
      <c r="Z214" s="86">
        <v>220.27</v>
      </c>
      <c r="AA214" s="103">
        <f t="shared" si="27"/>
        <v>220.27</v>
      </c>
      <c r="AB214" s="76">
        <v>39208.42</v>
      </c>
      <c r="AC214" s="104" t="b">
        <f t="shared" si="22"/>
        <v>0</v>
      </c>
      <c r="AE214" s="71" t="s">
        <v>1272</v>
      </c>
      <c r="AG214" s="105">
        <f t="shared" si="28"/>
        <v>160.7971</v>
      </c>
      <c r="AH214" s="104">
        <f t="shared" si="25"/>
        <v>28621.8838</v>
      </c>
    </row>
    <row r="215" spans="1:34" ht="22.15" customHeight="1" x14ac:dyDescent="0.2">
      <c r="A215" s="65" t="s">
        <v>652</v>
      </c>
      <c r="B215" s="65" t="s">
        <v>143</v>
      </c>
      <c r="C215" s="99" t="s">
        <v>1572</v>
      </c>
      <c r="D215" s="65" t="s">
        <v>3</v>
      </c>
      <c r="E215" s="228" t="s">
        <v>4</v>
      </c>
      <c r="F215" s="246">
        <v>433</v>
      </c>
      <c r="G215" s="88">
        <v>303.10000000000002</v>
      </c>
      <c r="H215" s="88">
        <v>129.89999999999998</v>
      </c>
      <c r="I215" s="305">
        <v>433</v>
      </c>
      <c r="J215" s="348"/>
      <c r="K215" s="311"/>
      <c r="L215" s="93">
        <v>32.521499999999996</v>
      </c>
      <c r="M215" s="93">
        <v>14081.8</v>
      </c>
      <c r="N215" s="311">
        <v>9857.26</v>
      </c>
      <c r="O215" s="311"/>
      <c r="P215" s="311">
        <v>4224.5428499999989</v>
      </c>
      <c r="Q215" s="311">
        <v>14081.809499999998</v>
      </c>
      <c r="R215" s="245">
        <v>-9.4999999982974259E-3</v>
      </c>
      <c r="S215" s="313">
        <v>0.30000020238889907</v>
      </c>
      <c r="T215" s="299">
        <v>1.0000006746296637</v>
      </c>
      <c r="U215" s="277">
        <v>44.55</v>
      </c>
      <c r="V215" s="100"/>
      <c r="W215" s="100">
        <f t="shared" si="23"/>
        <v>31.559141297969997</v>
      </c>
      <c r="X215" s="101">
        <f t="shared" si="26"/>
        <v>0.70839823339999997</v>
      </c>
      <c r="Y215" s="102" t="b">
        <f t="shared" si="24"/>
        <v>0</v>
      </c>
      <c r="Z215" s="86">
        <v>44.55</v>
      </c>
      <c r="AA215" s="103">
        <f t="shared" si="27"/>
        <v>44.55</v>
      </c>
      <c r="AB215" s="118">
        <v>19291.71</v>
      </c>
      <c r="AC215" s="104" t="b">
        <f t="shared" si="22"/>
        <v>0</v>
      </c>
      <c r="AE215" s="71" t="s">
        <v>144</v>
      </c>
      <c r="AG215" s="105">
        <f t="shared" si="28"/>
        <v>32.521499999999996</v>
      </c>
      <c r="AH215" s="104">
        <f t="shared" si="25"/>
        <v>14081.809499999998</v>
      </c>
    </row>
    <row r="216" spans="1:34" ht="45" x14ac:dyDescent="0.2">
      <c r="A216" s="65" t="s">
        <v>1454</v>
      </c>
      <c r="B216" s="330">
        <v>103324</v>
      </c>
      <c r="C216" s="99" t="s">
        <v>1573</v>
      </c>
      <c r="D216" s="65" t="s">
        <v>3</v>
      </c>
      <c r="E216" s="228" t="s">
        <v>4</v>
      </c>
      <c r="F216" s="331">
        <v>1329.19</v>
      </c>
      <c r="G216" s="93"/>
      <c r="H216" s="93"/>
      <c r="I216" s="305">
        <v>0</v>
      </c>
      <c r="J216" s="244"/>
      <c r="K216" s="93">
        <v>1329.19</v>
      </c>
      <c r="L216" s="93">
        <v>77.730400000000003</v>
      </c>
      <c r="M216" s="93">
        <v>-103318.47</v>
      </c>
      <c r="N216" s="311">
        <v>0</v>
      </c>
      <c r="O216" s="311">
        <v>-103318.47037600001</v>
      </c>
      <c r="P216" s="311">
        <v>0</v>
      </c>
      <c r="Q216" s="311">
        <v>0</v>
      </c>
      <c r="R216" s="245">
        <v>-103318.47</v>
      </c>
      <c r="S216" s="313">
        <v>0</v>
      </c>
      <c r="T216" s="299">
        <v>0</v>
      </c>
      <c r="U216" s="277">
        <v>106.48</v>
      </c>
      <c r="V216" s="100"/>
      <c r="W216" s="100">
        <f t="shared" si="23"/>
        <v>75.430243892432003</v>
      </c>
      <c r="X216" s="101">
        <f t="shared" si="26"/>
        <v>0.70839823339999997</v>
      </c>
      <c r="Y216" s="102" t="b">
        <f t="shared" si="24"/>
        <v>0</v>
      </c>
      <c r="Z216" s="86">
        <v>106.48</v>
      </c>
      <c r="AA216" s="103">
        <f t="shared" si="27"/>
        <v>106.48</v>
      </c>
      <c r="AB216" s="76">
        <v>141531.29999999999</v>
      </c>
      <c r="AC216" s="104" t="b">
        <f t="shared" si="22"/>
        <v>0</v>
      </c>
      <c r="AE216" s="71" t="s">
        <v>145</v>
      </c>
      <c r="AG216" s="105">
        <f t="shared" si="28"/>
        <v>77.730400000000003</v>
      </c>
      <c r="AH216" s="104">
        <f t="shared" si="25"/>
        <v>103318.47037600001</v>
      </c>
    </row>
    <row r="217" spans="1:34" ht="45" x14ac:dyDescent="0.2">
      <c r="A217" s="65" t="s">
        <v>1453</v>
      </c>
      <c r="B217" s="330">
        <v>87878</v>
      </c>
      <c r="C217" s="99" t="s">
        <v>1574</v>
      </c>
      <c r="D217" s="65" t="s">
        <v>3</v>
      </c>
      <c r="E217" s="228" t="s">
        <v>4</v>
      </c>
      <c r="F217" s="331">
        <v>2658.38</v>
      </c>
      <c r="G217" s="93"/>
      <c r="H217" s="93"/>
      <c r="I217" s="305">
        <v>0</v>
      </c>
      <c r="J217" s="244"/>
      <c r="K217" s="93">
        <v>2658.38</v>
      </c>
      <c r="L217" s="93">
        <v>5.0077999999999996</v>
      </c>
      <c r="M217" s="93">
        <v>-13312.63</v>
      </c>
      <c r="N217" s="311">
        <v>0</v>
      </c>
      <c r="O217" s="311">
        <v>-13312.635364</v>
      </c>
      <c r="P217" s="311">
        <v>0</v>
      </c>
      <c r="Q217" s="311">
        <v>0</v>
      </c>
      <c r="R217" s="245">
        <v>-13312.63</v>
      </c>
      <c r="S217" s="313">
        <v>0</v>
      </c>
      <c r="T217" s="299">
        <v>0</v>
      </c>
      <c r="U217" s="277">
        <v>6.86</v>
      </c>
      <c r="V217" s="100"/>
      <c r="W217" s="100">
        <f t="shared" si="23"/>
        <v>4.8596118811239997</v>
      </c>
      <c r="X217" s="101">
        <f t="shared" si="26"/>
        <v>0.70839823339999997</v>
      </c>
      <c r="Y217" s="102" t="b">
        <f t="shared" si="24"/>
        <v>0</v>
      </c>
      <c r="Z217" s="86">
        <v>6.86</v>
      </c>
      <c r="AA217" s="103">
        <f t="shared" si="27"/>
        <v>6.86</v>
      </c>
      <c r="AB217" s="76">
        <v>18247.12</v>
      </c>
      <c r="AC217" s="104" t="b">
        <f t="shared" si="22"/>
        <v>0</v>
      </c>
      <c r="AE217" s="119" t="s">
        <v>653</v>
      </c>
      <c r="AG217" s="105">
        <f t="shared" si="28"/>
        <v>5.0077999999999996</v>
      </c>
      <c r="AH217" s="104">
        <f t="shared" si="25"/>
        <v>13312.635364</v>
      </c>
    </row>
    <row r="218" spans="1:34" ht="30" x14ac:dyDescent="0.2">
      <c r="A218" s="65" t="s">
        <v>1455</v>
      </c>
      <c r="B218" s="65" t="s">
        <v>146</v>
      </c>
      <c r="C218" s="99" t="s">
        <v>1575</v>
      </c>
      <c r="D218" s="65" t="s">
        <v>3</v>
      </c>
      <c r="E218" s="228" t="s">
        <v>4</v>
      </c>
      <c r="F218" s="331">
        <v>2658.38</v>
      </c>
      <c r="G218" s="93"/>
      <c r="H218" s="93"/>
      <c r="I218" s="305">
        <v>0</v>
      </c>
      <c r="J218" s="244"/>
      <c r="K218" s="93">
        <v>2658.38</v>
      </c>
      <c r="L218" s="93">
        <v>35.682400000000001</v>
      </c>
      <c r="M218" s="93">
        <v>-94857.37</v>
      </c>
      <c r="N218" s="311">
        <v>0</v>
      </c>
      <c r="O218" s="311">
        <v>-94857.37851200001</v>
      </c>
      <c r="P218" s="311">
        <v>0</v>
      </c>
      <c r="Q218" s="311">
        <v>0</v>
      </c>
      <c r="R218" s="245">
        <v>-94857.37</v>
      </c>
      <c r="S218" s="313">
        <v>0</v>
      </c>
      <c r="T218" s="299">
        <v>0</v>
      </c>
      <c r="U218" s="277">
        <v>48.88</v>
      </c>
      <c r="V218" s="100"/>
      <c r="W218" s="100">
        <f t="shared" si="23"/>
        <v>34.626505648592001</v>
      </c>
      <c r="X218" s="101">
        <f t="shared" si="26"/>
        <v>0.70839823339999997</v>
      </c>
      <c r="Y218" s="102" t="b">
        <f t="shared" si="24"/>
        <v>0</v>
      </c>
      <c r="Z218" s="86">
        <v>48.88</v>
      </c>
      <c r="AA218" s="103">
        <f t="shared" si="27"/>
        <v>48.88</v>
      </c>
      <c r="AB218" s="76">
        <v>129952.67</v>
      </c>
      <c r="AC218" s="104" t="b">
        <f t="shared" si="22"/>
        <v>0</v>
      </c>
      <c r="AE218" s="71" t="s">
        <v>147</v>
      </c>
      <c r="AG218" s="105">
        <f t="shared" si="28"/>
        <v>35.682400000000001</v>
      </c>
      <c r="AH218" s="104">
        <f t="shared" si="25"/>
        <v>94857.37851200001</v>
      </c>
    </row>
    <row r="219" spans="1:34" ht="30" x14ac:dyDescent="0.2">
      <c r="A219" s="65" t="s">
        <v>1456</v>
      </c>
      <c r="B219" s="330">
        <v>93202</v>
      </c>
      <c r="C219" s="99" t="s">
        <v>1576</v>
      </c>
      <c r="D219" s="65" t="s">
        <v>3</v>
      </c>
      <c r="E219" s="228" t="s">
        <v>32</v>
      </c>
      <c r="F219" s="332">
        <v>354</v>
      </c>
      <c r="G219" s="88"/>
      <c r="H219" s="88"/>
      <c r="I219" s="305">
        <v>0</v>
      </c>
      <c r="J219" s="246"/>
      <c r="K219" s="88">
        <v>354</v>
      </c>
      <c r="L219" s="93">
        <v>28.367799999999999</v>
      </c>
      <c r="M219" s="93">
        <v>-10042.200000000001</v>
      </c>
      <c r="N219" s="311">
        <v>0</v>
      </c>
      <c r="O219" s="311">
        <v>-10042.2012</v>
      </c>
      <c r="P219" s="311">
        <v>0</v>
      </c>
      <c r="Q219" s="311">
        <v>0</v>
      </c>
      <c r="R219" s="245">
        <v>-10042.200000000001</v>
      </c>
      <c r="S219" s="313">
        <v>0</v>
      </c>
      <c r="T219" s="299">
        <v>0</v>
      </c>
      <c r="U219" s="277">
        <v>38.86</v>
      </c>
      <c r="V219" s="100"/>
      <c r="W219" s="100">
        <f t="shared" si="23"/>
        <v>27.528355349923999</v>
      </c>
      <c r="X219" s="101">
        <f t="shared" si="26"/>
        <v>0.70839823339999997</v>
      </c>
      <c r="Y219" s="102" t="b">
        <f t="shared" si="24"/>
        <v>0</v>
      </c>
      <c r="Z219" s="86">
        <v>38.86</v>
      </c>
      <c r="AA219" s="103">
        <f t="shared" si="27"/>
        <v>38.86</v>
      </c>
      <c r="AB219" s="76">
        <v>13757.4</v>
      </c>
      <c r="AC219" s="104" t="b">
        <f t="shared" si="22"/>
        <v>0</v>
      </c>
      <c r="AE219" s="71" t="s">
        <v>654</v>
      </c>
      <c r="AG219" s="105">
        <f t="shared" si="28"/>
        <v>28.367799999999999</v>
      </c>
      <c r="AH219" s="104">
        <f t="shared" si="25"/>
        <v>10042.2012</v>
      </c>
    </row>
    <row r="220" spans="1:34" x14ac:dyDescent="0.2">
      <c r="A220" s="65" t="s">
        <v>1461</v>
      </c>
      <c r="B220" s="65" t="s">
        <v>148</v>
      </c>
      <c r="C220" s="99" t="s">
        <v>1577</v>
      </c>
      <c r="D220" s="65" t="s">
        <v>3</v>
      </c>
      <c r="E220" s="228" t="s">
        <v>32</v>
      </c>
      <c r="F220" s="332">
        <v>389.83</v>
      </c>
      <c r="G220" s="88"/>
      <c r="H220" s="88">
        <v>389.83</v>
      </c>
      <c r="I220" s="305">
        <v>389.83</v>
      </c>
      <c r="J220" s="246"/>
      <c r="K220" s="88"/>
      <c r="L220" s="93">
        <v>141.45939999999999</v>
      </c>
      <c r="M220" s="93">
        <v>55145.11</v>
      </c>
      <c r="N220" s="311">
        <v>0</v>
      </c>
      <c r="O220" s="311">
        <v>0</v>
      </c>
      <c r="P220" s="311">
        <v>55145.117901999991</v>
      </c>
      <c r="Q220" s="311">
        <v>55145.117901999991</v>
      </c>
      <c r="R220" s="245">
        <v>-7.9019999902811833E-3</v>
      </c>
      <c r="S220" s="313">
        <v>1.0000001432946637</v>
      </c>
      <c r="T220" s="299">
        <v>1.0000001432946637</v>
      </c>
      <c r="U220" s="277">
        <v>193.78</v>
      </c>
      <c r="V220" s="100"/>
      <c r="W220" s="100">
        <f t="shared" si="23"/>
        <v>137.27340966825199</v>
      </c>
      <c r="X220" s="101">
        <f t="shared" si="26"/>
        <v>0.70839823339999997</v>
      </c>
      <c r="Y220" s="102" t="b">
        <f t="shared" si="24"/>
        <v>0</v>
      </c>
      <c r="Z220" s="86">
        <v>193.78</v>
      </c>
      <c r="AA220" s="103">
        <f t="shared" si="27"/>
        <v>193.78</v>
      </c>
      <c r="AB220" s="76">
        <v>75540.070000000007</v>
      </c>
      <c r="AC220" s="104" t="b">
        <f t="shared" si="22"/>
        <v>0</v>
      </c>
      <c r="AE220" s="71" t="s">
        <v>149</v>
      </c>
      <c r="AG220" s="105">
        <f t="shared" si="28"/>
        <v>141.45939999999999</v>
      </c>
      <c r="AH220" s="104">
        <f t="shared" si="25"/>
        <v>55145.117901999991</v>
      </c>
    </row>
    <row r="221" spans="1:34" ht="75" x14ac:dyDescent="0.2">
      <c r="A221" s="65" t="s">
        <v>1462</v>
      </c>
      <c r="B221" s="65" t="s">
        <v>134</v>
      </c>
      <c r="C221" s="99" t="s">
        <v>1578</v>
      </c>
      <c r="D221" s="65" t="s">
        <v>3</v>
      </c>
      <c r="E221" s="228" t="s">
        <v>4</v>
      </c>
      <c r="F221" s="332">
        <v>367.5</v>
      </c>
      <c r="G221" s="88">
        <v>256</v>
      </c>
      <c r="H221" s="88">
        <v>111.5</v>
      </c>
      <c r="I221" s="305">
        <v>367.5</v>
      </c>
      <c r="J221" s="246"/>
      <c r="K221" s="88"/>
      <c r="L221" s="93">
        <v>107.7188</v>
      </c>
      <c r="M221" s="93">
        <v>39586.65</v>
      </c>
      <c r="N221" s="311">
        <v>27576.01</v>
      </c>
      <c r="O221" s="311">
        <v>0</v>
      </c>
      <c r="P221" s="311">
        <v>12010.646200000001</v>
      </c>
      <c r="Q221" s="311">
        <v>39586.659</v>
      </c>
      <c r="R221" s="245">
        <v>-8.9999999981955625E-3</v>
      </c>
      <c r="S221" s="313">
        <v>0.30340142952232635</v>
      </c>
      <c r="T221" s="299">
        <v>1.0000002273493716</v>
      </c>
      <c r="U221" s="277">
        <v>147.56</v>
      </c>
      <c r="V221" s="100"/>
      <c r="W221" s="100">
        <f t="shared" si="23"/>
        <v>104.53124332050399</v>
      </c>
      <c r="X221" s="101">
        <f t="shared" si="26"/>
        <v>0.70839823339999997</v>
      </c>
      <c r="Y221" s="102" t="b">
        <f t="shared" si="24"/>
        <v>0</v>
      </c>
      <c r="Z221" s="86">
        <v>147.56</v>
      </c>
      <c r="AA221" s="103">
        <f t="shared" si="27"/>
        <v>147.56</v>
      </c>
      <c r="AB221" s="76">
        <v>54229.59</v>
      </c>
      <c r="AC221" s="104" t="b">
        <f t="shared" si="22"/>
        <v>0</v>
      </c>
      <c r="AE221" s="119" t="s">
        <v>1226</v>
      </c>
      <c r="AG221" s="105">
        <f t="shared" si="28"/>
        <v>107.7188</v>
      </c>
      <c r="AH221" s="104">
        <f t="shared" si="25"/>
        <v>39586.659</v>
      </c>
    </row>
    <row r="222" spans="1:34" ht="30" x14ac:dyDescent="0.2">
      <c r="A222" s="65" t="s">
        <v>1457</v>
      </c>
      <c r="B222" s="330">
        <v>93187</v>
      </c>
      <c r="C222" s="99" t="s">
        <v>1579</v>
      </c>
      <c r="D222" s="65" t="s">
        <v>3</v>
      </c>
      <c r="E222" s="228" t="s">
        <v>32</v>
      </c>
      <c r="F222" s="332">
        <v>165.5</v>
      </c>
      <c r="G222" s="88"/>
      <c r="H222" s="88"/>
      <c r="I222" s="305">
        <v>0</v>
      </c>
      <c r="J222" s="246"/>
      <c r="K222" s="88">
        <v>165.5</v>
      </c>
      <c r="L222" s="93">
        <v>75.503900000000002</v>
      </c>
      <c r="M222" s="93">
        <v>-12495.89</v>
      </c>
      <c r="N222" s="311">
        <v>0</v>
      </c>
      <c r="O222" s="311">
        <v>-12495.89545</v>
      </c>
      <c r="P222" s="311">
        <v>0</v>
      </c>
      <c r="Q222" s="311">
        <v>0</v>
      </c>
      <c r="R222" s="245">
        <v>-12495.89</v>
      </c>
      <c r="S222" s="313">
        <v>0</v>
      </c>
      <c r="T222" s="299">
        <v>0</v>
      </c>
      <c r="U222" s="277">
        <v>103.43</v>
      </c>
      <c r="V222" s="100"/>
      <c r="W222" s="100">
        <f t="shared" si="23"/>
        <v>73.269629280562</v>
      </c>
      <c r="X222" s="101">
        <f t="shared" si="26"/>
        <v>0.70839823339999997</v>
      </c>
      <c r="Y222" s="102" t="b">
        <f t="shared" si="24"/>
        <v>0</v>
      </c>
      <c r="Z222" s="86">
        <v>103.43</v>
      </c>
      <c r="AA222" s="103">
        <f t="shared" si="27"/>
        <v>103.43</v>
      </c>
      <c r="AB222" s="76">
        <v>17118.37</v>
      </c>
      <c r="AC222" s="104" t="b">
        <f t="shared" si="22"/>
        <v>0</v>
      </c>
      <c r="AE222" s="71" t="s">
        <v>150</v>
      </c>
      <c r="AG222" s="105">
        <f t="shared" si="28"/>
        <v>75.503900000000002</v>
      </c>
      <c r="AH222" s="104">
        <f t="shared" si="25"/>
        <v>12495.89545</v>
      </c>
    </row>
    <row r="223" spans="1:34" ht="30" x14ac:dyDescent="0.2">
      <c r="A223" s="65" t="s">
        <v>1458</v>
      </c>
      <c r="B223" s="330">
        <v>93197</v>
      </c>
      <c r="C223" s="99" t="s">
        <v>1580</v>
      </c>
      <c r="D223" s="65" t="s">
        <v>3</v>
      </c>
      <c r="E223" s="228" t="s">
        <v>32</v>
      </c>
      <c r="F223" s="332">
        <v>94.6</v>
      </c>
      <c r="G223" s="88"/>
      <c r="H223" s="88"/>
      <c r="I223" s="305">
        <v>0</v>
      </c>
      <c r="J223" s="246"/>
      <c r="K223" s="88">
        <v>94.6</v>
      </c>
      <c r="L223" s="93">
        <v>56.217300000000002</v>
      </c>
      <c r="M223" s="93">
        <v>-5318.15</v>
      </c>
      <c r="N223" s="311">
        <v>0</v>
      </c>
      <c r="O223" s="311">
        <v>-5318.1565799999998</v>
      </c>
      <c r="P223" s="311">
        <v>0</v>
      </c>
      <c r="Q223" s="311">
        <v>0</v>
      </c>
      <c r="R223" s="245">
        <v>-5318.15</v>
      </c>
      <c r="S223" s="313">
        <v>0</v>
      </c>
      <c r="T223" s="299">
        <v>0</v>
      </c>
      <c r="U223" s="277">
        <v>77.010000000000005</v>
      </c>
      <c r="V223" s="100"/>
      <c r="W223" s="100">
        <f t="shared" si="23"/>
        <v>54.553747954134003</v>
      </c>
      <c r="X223" s="101">
        <f t="shared" si="26"/>
        <v>0.70839823339999997</v>
      </c>
      <c r="Y223" s="102" t="b">
        <f t="shared" si="24"/>
        <v>0</v>
      </c>
      <c r="Z223" s="86">
        <v>77.010000000000005</v>
      </c>
      <c r="AA223" s="103">
        <f t="shared" si="27"/>
        <v>77.010000000000005</v>
      </c>
      <c r="AB223" s="76">
        <v>7285.53</v>
      </c>
      <c r="AC223" s="104" t="b">
        <f t="shared" si="22"/>
        <v>0</v>
      </c>
      <c r="AE223" s="71" t="s">
        <v>151</v>
      </c>
      <c r="AG223" s="105">
        <f t="shared" si="28"/>
        <v>56.217300000000002</v>
      </c>
      <c r="AH223" s="104">
        <f t="shared" si="25"/>
        <v>5318.1565799999998</v>
      </c>
    </row>
    <row r="224" spans="1:34" ht="60" x14ac:dyDescent="0.2">
      <c r="A224" s="65" t="s">
        <v>1463</v>
      </c>
      <c r="B224" s="330">
        <v>101161</v>
      </c>
      <c r="C224" s="99" t="s">
        <v>1581</v>
      </c>
      <c r="D224" s="65" t="s">
        <v>3</v>
      </c>
      <c r="E224" s="228" t="s">
        <v>4</v>
      </c>
      <c r="F224" s="332">
        <v>13.91</v>
      </c>
      <c r="G224" s="88"/>
      <c r="H224" s="88"/>
      <c r="I224" s="305">
        <v>0</v>
      </c>
      <c r="J224" s="246"/>
      <c r="K224" s="88"/>
      <c r="L224" s="93">
        <v>190.16499999999999</v>
      </c>
      <c r="M224" s="93">
        <v>2645.19</v>
      </c>
      <c r="N224" s="311">
        <v>0</v>
      </c>
      <c r="O224" s="311"/>
      <c r="P224" s="311">
        <v>0</v>
      </c>
      <c r="Q224" s="311">
        <v>0</v>
      </c>
      <c r="R224" s="245">
        <v>2645.19</v>
      </c>
      <c r="S224" s="313">
        <v>0</v>
      </c>
      <c r="T224" s="299">
        <v>0</v>
      </c>
      <c r="U224" s="277">
        <v>260.5</v>
      </c>
      <c r="V224" s="100"/>
      <c r="W224" s="100">
        <f t="shared" si="23"/>
        <v>184.5377398007</v>
      </c>
      <c r="X224" s="101">
        <f t="shared" si="26"/>
        <v>0.70839823339999997</v>
      </c>
      <c r="Y224" s="102" t="b">
        <f t="shared" si="24"/>
        <v>0</v>
      </c>
      <c r="Z224" s="86">
        <v>260.5</v>
      </c>
      <c r="AA224" s="103">
        <f t="shared" si="27"/>
        <v>260.5</v>
      </c>
      <c r="AB224" s="118">
        <v>3623.59</v>
      </c>
      <c r="AC224" s="104" t="b">
        <f t="shared" si="22"/>
        <v>0</v>
      </c>
      <c r="AE224" s="119" t="s">
        <v>1227</v>
      </c>
      <c r="AG224" s="105">
        <f t="shared" si="28"/>
        <v>190.16499999999999</v>
      </c>
      <c r="AH224" s="104">
        <f t="shared" si="25"/>
        <v>2645.19515</v>
      </c>
    </row>
    <row r="225" spans="1:34" ht="30" x14ac:dyDescent="0.2">
      <c r="A225" s="65" t="s">
        <v>1459</v>
      </c>
      <c r="B225" s="330"/>
      <c r="C225" s="99" t="s">
        <v>1460</v>
      </c>
      <c r="D225" s="65" t="s">
        <v>3</v>
      </c>
      <c r="E225" s="228" t="s">
        <v>4</v>
      </c>
      <c r="F225" s="332">
        <v>1329.19</v>
      </c>
      <c r="G225" s="88"/>
      <c r="H225" s="88"/>
      <c r="I225" s="305">
        <v>0</v>
      </c>
      <c r="J225" s="246">
        <v>1329.19</v>
      </c>
      <c r="K225" s="88"/>
      <c r="L225" s="93">
        <v>180.07</v>
      </c>
      <c r="M225" s="93">
        <v>239344.71</v>
      </c>
      <c r="N225" s="311"/>
      <c r="O225" s="311">
        <v>239344.74</v>
      </c>
      <c r="P225" s="311">
        <v>0</v>
      </c>
      <c r="Q225" s="311">
        <v>0</v>
      </c>
      <c r="R225" s="245">
        <v>239344.71</v>
      </c>
      <c r="S225" s="313">
        <v>0</v>
      </c>
      <c r="T225" s="299">
        <v>0</v>
      </c>
      <c r="U225" s="277">
        <v>260.5</v>
      </c>
      <c r="V225" s="100"/>
      <c r="W225" s="100">
        <f t="shared" si="23"/>
        <v>184.5377398007</v>
      </c>
      <c r="X225" s="101"/>
      <c r="Y225" s="102"/>
      <c r="Z225" s="86"/>
      <c r="AA225" s="103"/>
      <c r="AB225" s="118"/>
      <c r="AE225" s="119"/>
    </row>
    <row r="226" spans="1:34" s="209" customFormat="1" x14ac:dyDescent="0.2">
      <c r="A226" s="198">
        <v>8</v>
      </c>
      <c r="B226" s="199"/>
      <c r="C226" s="200" t="s">
        <v>152</v>
      </c>
      <c r="D226" s="201"/>
      <c r="E226" s="229"/>
      <c r="F226" s="247"/>
      <c r="G226" s="201"/>
      <c r="H226" s="201"/>
      <c r="I226" s="306"/>
      <c r="J226" s="346"/>
      <c r="K226" s="346"/>
      <c r="L226" s="236"/>
      <c r="M226" s="203">
        <v>19444</v>
      </c>
      <c r="N226" s="203"/>
      <c r="O226" s="203"/>
      <c r="P226" s="203">
        <v>19444.004351999996</v>
      </c>
      <c r="Q226" s="203">
        <v>19444.004351999996</v>
      </c>
      <c r="R226" s="264">
        <v>-4.3519999962882139E-3</v>
      </c>
      <c r="S226" s="290"/>
      <c r="T226" s="264"/>
      <c r="U226" s="278"/>
      <c r="V226" s="218"/>
      <c r="W226" s="218">
        <f t="shared" si="23"/>
        <v>0</v>
      </c>
      <c r="X226" s="219" t="e">
        <f t="shared" si="26"/>
        <v>#DIV/0!</v>
      </c>
      <c r="Y226" s="220" t="b">
        <f t="shared" ref="Y226:Y289" si="29">Z226=L226</f>
        <v>1</v>
      </c>
      <c r="Z226" s="201"/>
      <c r="AA226" s="221">
        <f t="shared" si="27"/>
        <v>0</v>
      </c>
      <c r="AB226" s="222">
        <v>26636.28</v>
      </c>
      <c r="AC226" s="209" t="b">
        <f t="shared" ref="AC226:AC289" si="30">AB226=M226</f>
        <v>0</v>
      </c>
      <c r="AE226" s="200" t="s">
        <v>152</v>
      </c>
      <c r="AG226" s="208">
        <f t="shared" si="28"/>
        <v>0</v>
      </c>
      <c r="AH226" s="209">
        <f t="shared" ref="AH226:AH289" si="31">F226*AG226</f>
        <v>0</v>
      </c>
    </row>
    <row r="227" spans="1:34" ht="0.6" customHeight="1" x14ac:dyDescent="0.2">
      <c r="A227" s="65" t="s">
        <v>655</v>
      </c>
      <c r="B227" s="65" t="s">
        <v>153</v>
      </c>
      <c r="C227" s="99" t="s">
        <v>1582</v>
      </c>
      <c r="D227" s="65" t="s">
        <v>155</v>
      </c>
      <c r="E227" s="228" t="s">
        <v>122</v>
      </c>
      <c r="F227" s="246">
        <v>28</v>
      </c>
      <c r="G227" s="88"/>
      <c r="H227" s="88">
        <v>28</v>
      </c>
      <c r="I227" s="305">
        <v>28</v>
      </c>
      <c r="J227" s="345"/>
      <c r="K227" s="345"/>
      <c r="L227" s="235">
        <v>199.83749999999998</v>
      </c>
      <c r="M227" s="93">
        <v>5595.45</v>
      </c>
      <c r="N227" s="311">
        <v>0</v>
      </c>
      <c r="O227" s="311"/>
      <c r="P227" s="311">
        <v>5595.4499999999989</v>
      </c>
      <c r="Q227" s="311">
        <v>5595.4499999999989</v>
      </c>
      <c r="R227" s="245">
        <v>0</v>
      </c>
      <c r="S227" s="313">
        <v>0.99999999999999989</v>
      </c>
      <c r="T227" s="299">
        <v>0.99999999999999989</v>
      </c>
      <c r="U227" s="277">
        <v>273.75</v>
      </c>
      <c r="V227" s="100"/>
      <c r="W227" s="100">
        <f t="shared" si="23"/>
        <v>193.92401639324999</v>
      </c>
      <c r="X227" s="101">
        <f t="shared" si="26"/>
        <v>0.70839823339999997</v>
      </c>
      <c r="Y227" s="102" t="b">
        <f t="shared" si="29"/>
        <v>0</v>
      </c>
      <c r="Z227" s="86">
        <v>273.75</v>
      </c>
      <c r="AA227" s="103">
        <f t="shared" si="27"/>
        <v>273.75</v>
      </c>
      <c r="AB227" s="76">
        <v>7664.97</v>
      </c>
      <c r="AC227" s="104" t="b">
        <f t="shared" si="30"/>
        <v>0</v>
      </c>
      <c r="AE227" s="71" t="s">
        <v>154</v>
      </c>
      <c r="AG227" s="105">
        <f t="shared" si="28"/>
        <v>199.83749999999998</v>
      </c>
      <c r="AH227" s="104">
        <f t="shared" si="31"/>
        <v>5595.4499999999989</v>
      </c>
    </row>
    <row r="228" spans="1:34" ht="30" x14ac:dyDescent="0.2">
      <c r="A228" s="65" t="s">
        <v>656</v>
      </c>
      <c r="B228" s="66">
        <v>102188</v>
      </c>
      <c r="C228" s="99" t="s">
        <v>1583</v>
      </c>
      <c r="D228" s="65" t="s">
        <v>3</v>
      </c>
      <c r="E228" s="228" t="s">
        <v>122</v>
      </c>
      <c r="F228" s="246">
        <v>3</v>
      </c>
      <c r="G228" s="88"/>
      <c r="H228" s="88">
        <v>3</v>
      </c>
      <c r="I228" s="305">
        <v>3</v>
      </c>
      <c r="J228" s="345"/>
      <c r="K228" s="345"/>
      <c r="L228" s="235">
        <v>952.65</v>
      </c>
      <c r="M228" s="93">
        <v>2857.95</v>
      </c>
      <c r="N228" s="311">
        <v>0</v>
      </c>
      <c r="O228" s="311"/>
      <c r="P228" s="311">
        <v>2857.95</v>
      </c>
      <c r="Q228" s="311">
        <v>2857.95</v>
      </c>
      <c r="R228" s="245">
        <v>0</v>
      </c>
      <c r="S228" s="313">
        <v>1</v>
      </c>
      <c r="T228" s="299">
        <v>1</v>
      </c>
      <c r="U228" s="277">
        <v>1305</v>
      </c>
      <c r="V228" s="100"/>
      <c r="W228" s="100">
        <f t="shared" si="23"/>
        <v>924.45969458699994</v>
      </c>
      <c r="X228" s="101">
        <f t="shared" si="26"/>
        <v>0.70839823339999997</v>
      </c>
      <c r="Y228" s="102" t="b">
        <f t="shared" si="29"/>
        <v>0</v>
      </c>
      <c r="Z228" s="94">
        <v>1305</v>
      </c>
      <c r="AA228" s="103">
        <f t="shared" si="27"/>
        <v>1305</v>
      </c>
      <c r="AB228" s="76">
        <v>3914.99</v>
      </c>
      <c r="AC228" s="104" t="b">
        <f t="shared" si="30"/>
        <v>0</v>
      </c>
      <c r="AE228" s="71" t="s">
        <v>156</v>
      </c>
      <c r="AG228" s="105">
        <f t="shared" si="28"/>
        <v>952.65</v>
      </c>
      <c r="AH228" s="104">
        <f t="shared" si="31"/>
        <v>2857.95</v>
      </c>
    </row>
    <row r="229" spans="1:34" x14ac:dyDescent="0.2">
      <c r="A229" s="65" t="s">
        <v>657</v>
      </c>
      <c r="B229" s="65" t="s">
        <v>157</v>
      </c>
      <c r="C229" s="99" t="s">
        <v>1584</v>
      </c>
      <c r="D229" s="65" t="s">
        <v>3</v>
      </c>
      <c r="E229" s="228" t="s">
        <v>4</v>
      </c>
      <c r="F229" s="246">
        <v>86.17</v>
      </c>
      <c r="G229" s="88"/>
      <c r="H229" s="88">
        <v>86.17</v>
      </c>
      <c r="I229" s="305">
        <v>86.17</v>
      </c>
      <c r="J229" s="345"/>
      <c r="K229" s="345"/>
      <c r="L229" s="235">
        <v>127.54559999999999</v>
      </c>
      <c r="M229" s="93">
        <v>10990.6</v>
      </c>
      <c r="N229" s="311">
        <v>0</v>
      </c>
      <c r="O229" s="311"/>
      <c r="P229" s="311">
        <v>10990.604352</v>
      </c>
      <c r="Q229" s="311">
        <v>10990.604352</v>
      </c>
      <c r="R229" s="245">
        <v>-4.3519999999261927E-3</v>
      </c>
      <c r="S229" s="313">
        <v>1.0000003959747421</v>
      </c>
      <c r="T229" s="299">
        <v>1.0000003959747421</v>
      </c>
      <c r="U229" s="277">
        <v>174.72</v>
      </c>
      <c r="V229" s="100"/>
      <c r="W229" s="100">
        <f t="shared" si="23"/>
        <v>123.77133933964799</v>
      </c>
      <c r="X229" s="101">
        <f t="shared" si="26"/>
        <v>0.70839823339999997</v>
      </c>
      <c r="Y229" s="102" t="b">
        <f t="shared" si="29"/>
        <v>0</v>
      </c>
      <c r="Z229" s="86">
        <v>174.72</v>
      </c>
      <c r="AA229" s="103">
        <f t="shared" si="27"/>
        <v>174.72</v>
      </c>
      <c r="AB229" s="118">
        <v>15056.32</v>
      </c>
      <c r="AC229" s="104" t="b">
        <f t="shared" si="30"/>
        <v>0</v>
      </c>
      <c r="AE229" s="71" t="s">
        <v>158</v>
      </c>
      <c r="AG229" s="105">
        <f t="shared" si="28"/>
        <v>127.54559999999999</v>
      </c>
      <c r="AH229" s="104">
        <f t="shared" si="31"/>
        <v>10990.604352</v>
      </c>
    </row>
    <row r="230" spans="1:34" s="209" customFormat="1" ht="12" customHeight="1" x14ac:dyDescent="0.2">
      <c r="A230" s="198">
        <v>9</v>
      </c>
      <c r="B230" s="199"/>
      <c r="C230" s="200" t="s">
        <v>159</v>
      </c>
      <c r="D230" s="201"/>
      <c r="E230" s="229"/>
      <c r="F230" s="247"/>
      <c r="G230" s="201"/>
      <c r="H230" s="201"/>
      <c r="I230" s="306"/>
      <c r="J230" s="346"/>
      <c r="K230" s="346"/>
      <c r="L230" s="236"/>
      <c r="M230" s="203">
        <v>216955.5</v>
      </c>
      <c r="N230" s="203"/>
      <c r="O230" s="203"/>
      <c r="P230" s="203">
        <v>49932.355655999992</v>
      </c>
      <c r="Q230" s="203">
        <v>216765.51190200003</v>
      </c>
      <c r="R230" s="264">
        <v>189.98809799997252</v>
      </c>
      <c r="S230" s="290"/>
      <c r="T230" s="264"/>
      <c r="U230" s="278"/>
      <c r="V230" s="218"/>
      <c r="W230" s="218">
        <f t="shared" si="23"/>
        <v>0</v>
      </c>
      <c r="X230" s="219" t="e">
        <f t="shared" si="26"/>
        <v>#DIV/0!</v>
      </c>
      <c r="Y230" s="220" t="b">
        <f t="shared" si="29"/>
        <v>1</v>
      </c>
      <c r="Z230" s="201"/>
      <c r="AA230" s="221">
        <f t="shared" si="27"/>
        <v>0</v>
      </c>
      <c r="AB230" s="222">
        <v>297194.5</v>
      </c>
      <c r="AC230" s="209" t="b">
        <f t="shared" si="30"/>
        <v>0</v>
      </c>
      <c r="AE230" s="200" t="s">
        <v>159</v>
      </c>
      <c r="AG230" s="208">
        <f t="shared" si="28"/>
        <v>0</v>
      </c>
      <c r="AH230" s="209">
        <f t="shared" si="31"/>
        <v>0</v>
      </c>
    </row>
    <row r="231" spans="1:34" ht="30" x14ac:dyDescent="0.2">
      <c r="A231" s="65" t="s">
        <v>658</v>
      </c>
      <c r="B231" s="65" t="s">
        <v>160</v>
      </c>
      <c r="C231" s="99" t="s">
        <v>1585</v>
      </c>
      <c r="D231" s="65" t="s">
        <v>3</v>
      </c>
      <c r="E231" s="228" t="s">
        <v>4</v>
      </c>
      <c r="F231" s="246">
        <v>50.7</v>
      </c>
      <c r="G231" s="88">
        <v>50.7</v>
      </c>
      <c r="H231" s="88"/>
      <c r="I231" s="305">
        <v>50.7</v>
      </c>
      <c r="J231" s="345"/>
      <c r="K231" s="345"/>
      <c r="L231" s="235">
        <v>462.68129999999996</v>
      </c>
      <c r="M231" s="93">
        <v>23457.94</v>
      </c>
      <c r="N231" s="311">
        <v>23457.94</v>
      </c>
      <c r="O231" s="311"/>
      <c r="P231" s="311">
        <v>0</v>
      </c>
      <c r="Q231" s="311">
        <v>23457.941909999998</v>
      </c>
      <c r="R231" s="245">
        <v>-1.9099999990430661E-3</v>
      </c>
      <c r="S231" s="313">
        <v>0</v>
      </c>
      <c r="T231" s="299">
        <v>1.0000000814223244</v>
      </c>
      <c r="U231" s="277">
        <v>633.80999999999995</v>
      </c>
      <c r="V231" s="100"/>
      <c r="W231" s="100">
        <f t="shared" si="23"/>
        <v>448.98988431125395</v>
      </c>
      <c r="X231" s="101">
        <f t="shared" si="26"/>
        <v>0.70839823339999997</v>
      </c>
      <c r="Y231" s="102" t="b">
        <f t="shared" si="29"/>
        <v>0</v>
      </c>
      <c r="Z231" s="86">
        <v>633.80999999999995</v>
      </c>
      <c r="AA231" s="103">
        <f t="shared" si="27"/>
        <v>633.80999999999995</v>
      </c>
      <c r="AB231" s="76">
        <v>32134.13</v>
      </c>
      <c r="AC231" s="104" t="b">
        <f t="shared" si="30"/>
        <v>0</v>
      </c>
      <c r="AE231" s="71" t="s">
        <v>161</v>
      </c>
      <c r="AG231" s="105">
        <f t="shared" si="28"/>
        <v>462.68129999999996</v>
      </c>
      <c r="AH231" s="104">
        <f t="shared" si="31"/>
        <v>23457.941909999998</v>
      </c>
    </row>
    <row r="232" spans="1:34" ht="30" x14ac:dyDescent="0.2">
      <c r="A232" s="65" t="s">
        <v>659</v>
      </c>
      <c r="B232" s="66">
        <v>94587</v>
      </c>
      <c r="C232" s="99" t="s">
        <v>1586</v>
      </c>
      <c r="D232" s="65" t="s">
        <v>3</v>
      </c>
      <c r="E232" s="228" t="s">
        <v>32</v>
      </c>
      <c r="F232" s="246">
        <v>165.8</v>
      </c>
      <c r="G232" s="88">
        <v>165.8</v>
      </c>
      <c r="H232" s="88"/>
      <c r="I232" s="305">
        <v>165.8</v>
      </c>
      <c r="J232" s="345"/>
      <c r="K232" s="345"/>
      <c r="L232" s="235">
        <v>70.444999999999993</v>
      </c>
      <c r="M232" s="93">
        <v>11679.78</v>
      </c>
      <c r="N232" s="311">
        <v>11679.78</v>
      </c>
      <c r="O232" s="311"/>
      <c r="P232" s="311">
        <v>0</v>
      </c>
      <c r="Q232" s="311">
        <v>11679.780999999999</v>
      </c>
      <c r="R232" s="245">
        <v>-9.9999999838473741E-4</v>
      </c>
      <c r="S232" s="313">
        <v>0</v>
      </c>
      <c r="T232" s="299">
        <v>1.0000000856180509</v>
      </c>
      <c r="U232" s="277">
        <v>96.5</v>
      </c>
      <c r="V232" s="100"/>
      <c r="W232" s="100">
        <f t="shared" si="23"/>
        <v>68.360429523099995</v>
      </c>
      <c r="X232" s="101">
        <f t="shared" si="26"/>
        <v>0.70839823339999997</v>
      </c>
      <c r="Y232" s="102" t="b">
        <f t="shared" si="29"/>
        <v>0</v>
      </c>
      <c r="Z232" s="86">
        <v>96.5</v>
      </c>
      <c r="AA232" s="103">
        <f t="shared" si="27"/>
        <v>96.5</v>
      </c>
      <c r="AB232" s="118">
        <v>15998.93</v>
      </c>
      <c r="AC232" s="104" t="b">
        <f t="shared" si="30"/>
        <v>0</v>
      </c>
      <c r="AE232" s="71" t="s">
        <v>162</v>
      </c>
      <c r="AG232" s="105">
        <f t="shared" si="28"/>
        <v>70.444999999999993</v>
      </c>
      <c r="AH232" s="104">
        <f t="shared" si="31"/>
        <v>11679.780999999999</v>
      </c>
    </row>
    <row r="233" spans="1:34" ht="30" x14ac:dyDescent="0.2">
      <c r="A233" s="65" t="s">
        <v>660</v>
      </c>
      <c r="B233" s="65" t="s">
        <v>163</v>
      </c>
      <c r="C233" s="99" t="s">
        <v>1587</v>
      </c>
      <c r="D233" s="65" t="s">
        <v>3</v>
      </c>
      <c r="E233" s="228" t="s">
        <v>4</v>
      </c>
      <c r="F233" s="246">
        <v>7.44</v>
      </c>
      <c r="G233" s="88">
        <v>7.44</v>
      </c>
      <c r="H233" s="88"/>
      <c r="I233" s="305">
        <v>7.44</v>
      </c>
      <c r="J233" s="345"/>
      <c r="K233" s="345"/>
      <c r="L233" s="235">
        <v>329.36869999999999</v>
      </c>
      <c r="M233" s="93">
        <v>2450.5</v>
      </c>
      <c r="N233" s="311">
        <v>2450.5</v>
      </c>
      <c r="O233" s="311"/>
      <c r="P233" s="311">
        <v>0</v>
      </c>
      <c r="Q233" s="311">
        <v>2450.5031279999998</v>
      </c>
      <c r="R233" s="245">
        <v>-3.1279999998332642E-3</v>
      </c>
      <c r="S233" s="313">
        <v>0</v>
      </c>
      <c r="T233" s="299">
        <v>1.0000012764741888</v>
      </c>
      <c r="U233" s="277">
        <v>451.19</v>
      </c>
      <c r="V233" s="100"/>
      <c r="W233" s="100">
        <f t="shared" si="23"/>
        <v>319.62219892774596</v>
      </c>
      <c r="X233" s="101">
        <f t="shared" si="26"/>
        <v>0.70839823339999985</v>
      </c>
      <c r="Y233" s="102" t="b">
        <f t="shared" si="29"/>
        <v>0</v>
      </c>
      <c r="Z233" s="86">
        <v>451.19</v>
      </c>
      <c r="AA233" s="103">
        <f t="shared" si="27"/>
        <v>451.19</v>
      </c>
      <c r="AB233" s="76">
        <v>3356.85</v>
      </c>
      <c r="AC233" s="104" t="b">
        <f t="shared" si="30"/>
        <v>0</v>
      </c>
      <c r="AE233" s="71" t="s">
        <v>164</v>
      </c>
      <c r="AG233" s="105">
        <f t="shared" si="28"/>
        <v>329.36869999999999</v>
      </c>
      <c r="AH233" s="104">
        <f t="shared" si="31"/>
        <v>2450.5031279999998</v>
      </c>
    </row>
    <row r="234" spans="1:34" x14ac:dyDescent="0.2">
      <c r="A234" s="65" t="s">
        <v>661</v>
      </c>
      <c r="B234" s="65" t="s">
        <v>165</v>
      </c>
      <c r="C234" s="99" t="s">
        <v>1588</v>
      </c>
      <c r="D234" s="65" t="s">
        <v>3</v>
      </c>
      <c r="E234" s="228" t="s">
        <v>4</v>
      </c>
      <c r="F234" s="246">
        <v>58.14</v>
      </c>
      <c r="G234" s="88">
        <v>58.14</v>
      </c>
      <c r="H234" s="88"/>
      <c r="I234" s="305">
        <v>58.14</v>
      </c>
      <c r="J234" s="345"/>
      <c r="K234" s="345"/>
      <c r="L234" s="235">
        <v>198.74979999999999</v>
      </c>
      <c r="M234" s="93">
        <v>11555.31</v>
      </c>
      <c r="N234" s="311">
        <v>11555.31</v>
      </c>
      <c r="O234" s="311"/>
      <c r="P234" s="311">
        <v>0</v>
      </c>
      <c r="Q234" s="311">
        <v>11555.313372000001</v>
      </c>
      <c r="R234" s="245">
        <v>-3.3720000010362128E-3</v>
      </c>
      <c r="S234" s="313">
        <v>0</v>
      </c>
      <c r="T234" s="299">
        <v>1.0000002918138935</v>
      </c>
      <c r="U234" s="277">
        <v>272.26</v>
      </c>
      <c r="V234" s="100"/>
      <c r="W234" s="100">
        <f t="shared" si="23"/>
        <v>192.86850302548399</v>
      </c>
      <c r="X234" s="101">
        <f t="shared" si="26"/>
        <v>0.70839823339999997</v>
      </c>
      <c r="Y234" s="102" t="b">
        <f t="shared" si="29"/>
        <v>0</v>
      </c>
      <c r="Z234" s="86">
        <v>272.26</v>
      </c>
      <c r="AA234" s="103">
        <f t="shared" si="27"/>
        <v>272.26</v>
      </c>
      <c r="AB234" s="76">
        <v>15829.41</v>
      </c>
      <c r="AC234" s="104" t="b">
        <f t="shared" si="30"/>
        <v>0</v>
      </c>
      <c r="AE234" s="71" t="s">
        <v>166</v>
      </c>
      <c r="AG234" s="105">
        <f t="shared" si="28"/>
        <v>198.74979999999999</v>
      </c>
      <c r="AH234" s="104">
        <f t="shared" si="31"/>
        <v>11555.313372000001</v>
      </c>
    </row>
    <row r="235" spans="1:34" x14ac:dyDescent="0.2">
      <c r="A235" s="65" t="s">
        <v>662</v>
      </c>
      <c r="B235" s="65" t="s">
        <v>167</v>
      </c>
      <c r="C235" s="99" t="s">
        <v>1589</v>
      </c>
      <c r="D235" s="65" t="s">
        <v>3</v>
      </c>
      <c r="E235" s="228" t="s">
        <v>4</v>
      </c>
      <c r="F235" s="246">
        <v>88.83</v>
      </c>
      <c r="G235" s="88">
        <v>88.83</v>
      </c>
      <c r="H235" s="88"/>
      <c r="I235" s="305">
        <v>88.83</v>
      </c>
      <c r="J235" s="345"/>
      <c r="K235" s="345"/>
      <c r="L235" s="235">
        <v>809.50430000000006</v>
      </c>
      <c r="M235" s="93">
        <v>71908.259999999995</v>
      </c>
      <c r="N235" s="311">
        <v>71908.259999999995</v>
      </c>
      <c r="O235" s="311"/>
      <c r="P235" s="311">
        <v>0</v>
      </c>
      <c r="Q235" s="311">
        <v>71908.266969000004</v>
      </c>
      <c r="R235" s="245">
        <v>-6.9690000091213733E-3</v>
      </c>
      <c r="S235" s="313">
        <v>0</v>
      </c>
      <c r="T235" s="299">
        <v>1.0000000969151528</v>
      </c>
      <c r="U235" s="277">
        <v>1108.9100000000001</v>
      </c>
      <c r="V235" s="100"/>
      <c r="W235" s="100">
        <f t="shared" si="23"/>
        <v>785.54988499959404</v>
      </c>
      <c r="X235" s="101">
        <f t="shared" si="26"/>
        <v>0.70839823339999997</v>
      </c>
      <c r="Y235" s="102" t="b">
        <f t="shared" si="29"/>
        <v>0</v>
      </c>
      <c r="Z235" s="94">
        <v>1108.9100000000001</v>
      </c>
      <c r="AA235" s="103">
        <f t="shared" si="27"/>
        <v>1108.9100000000001</v>
      </c>
      <c r="AB235" s="76">
        <v>98504.51</v>
      </c>
      <c r="AC235" s="104" t="b">
        <f t="shared" si="30"/>
        <v>0</v>
      </c>
      <c r="AE235" s="71" t="s">
        <v>168</v>
      </c>
      <c r="AG235" s="105">
        <f t="shared" si="28"/>
        <v>809.50430000000006</v>
      </c>
      <c r="AH235" s="104">
        <f t="shared" si="31"/>
        <v>71908.266969000004</v>
      </c>
    </row>
    <row r="236" spans="1:34" ht="30" x14ac:dyDescent="0.2">
      <c r="A236" s="65" t="s">
        <v>663</v>
      </c>
      <c r="B236" s="65" t="s">
        <v>169</v>
      </c>
      <c r="C236" s="99" t="s">
        <v>1590</v>
      </c>
      <c r="D236" s="65" t="s">
        <v>3</v>
      </c>
      <c r="E236" s="228" t="s">
        <v>4</v>
      </c>
      <c r="F236" s="246">
        <v>5.73</v>
      </c>
      <c r="G236" s="88"/>
      <c r="H236" s="88">
        <v>5.73</v>
      </c>
      <c r="I236" s="305">
        <v>5.73</v>
      </c>
      <c r="J236" s="345"/>
      <c r="K236" s="345"/>
      <c r="L236" s="235">
        <v>58.786900000000003</v>
      </c>
      <c r="M236" s="93">
        <v>336.84</v>
      </c>
      <c r="N236" s="311">
        <v>0</v>
      </c>
      <c r="O236" s="311"/>
      <c r="P236" s="311">
        <v>336.84893700000003</v>
      </c>
      <c r="Q236" s="311">
        <v>336.84893700000003</v>
      </c>
      <c r="R236" s="245">
        <v>-8.9370000000599248E-3</v>
      </c>
      <c r="S236" s="313">
        <v>1.0000265318845745</v>
      </c>
      <c r="T236" s="299">
        <v>1.0000265318845745</v>
      </c>
      <c r="U236" s="277">
        <v>80.53</v>
      </c>
      <c r="V236" s="100"/>
      <c r="W236" s="100">
        <f t="shared" si="23"/>
        <v>57.047309735702001</v>
      </c>
      <c r="X236" s="101">
        <f t="shared" si="26"/>
        <v>0.70839823339999997</v>
      </c>
      <c r="Y236" s="102" t="b">
        <f t="shared" si="29"/>
        <v>0</v>
      </c>
      <c r="Z236" s="86">
        <v>80.53</v>
      </c>
      <c r="AA236" s="103">
        <f t="shared" si="27"/>
        <v>80.53</v>
      </c>
      <c r="AB236" s="82">
        <v>461.46</v>
      </c>
      <c r="AC236" s="104" t="b">
        <f t="shared" si="30"/>
        <v>0</v>
      </c>
      <c r="AE236" s="71" t="s">
        <v>170</v>
      </c>
      <c r="AG236" s="105">
        <f t="shared" si="28"/>
        <v>58.786900000000003</v>
      </c>
      <c r="AH236" s="104">
        <f t="shared" si="31"/>
        <v>336.84893700000003</v>
      </c>
    </row>
    <row r="237" spans="1:34" ht="15.6" customHeight="1" x14ac:dyDescent="0.2">
      <c r="A237" s="65" t="s">
        <v>664</v>
      </c>
      <c r="B237" s="65" t="s">
        <v>171</v>
      </c>
      <c r="C237" s="99" t="s">
        <v>1591</v>
      </c>
      <c r="D237" s="65" t="s">
        <v>3</v>
      </c>
      <c r="E237" s="228" t="s">
        <v>4</v>
      </c>
      <c r="F237" s="246">
        <v>14.48</v>
      </c>
      <c r="G237" s="88">
        <v>14.18</v>
      </c>
      <c r="H237" s="88"/>
      <c r="I237" s="305">
        <v>14.18</v>
      </c>
      <c r="J237" s="345"/>
      <c r="K237" s="345"/>
      <c r="L237" s="235">
        <v>633.51589999999999</v>
      </c>
      <c r="M237" s="93">
        <v>9173.31</v>
      </c>
      <c r="N237" s="311">
        <v>8983.25</v>
      </c>
      <c r="O237" s="311"/>
      <c r="P237" s="311">
        <v>0</v>
      </c>
      <c r="Q237" s="311">
        <v>8983.2554619999992</v>
      </c>
      <c r="R237" s="245">
        <v>190.05453800000032</v>
      </c>
      <c r="S237" s="313">
        <v>0</v>
      </c>
      <c r="T237" s="299">
        <v>0.9792817927225832</v>
      </c>
      <c r="U237" s="277">
        <v>867.83</v>
      </c>
      <c r="V237" s="100"/>
      <c r="W237" s="100">
        <f t="shared" si="23"/>
        <v>614.76923889152204</v>
      </c>
      <c r="X237" s="101">
        <f t="shared" si="26"/>
        <v>0.70839823339999997</v>
      </c>
      <c r="Y237" s="102" t="b">
        <f t="shared" si="29"/>
        <v>0</v>
      </c>
      <c r="Z237" s="86">
        <v>867.83</v>
      </c>
      <c r="AA237" s="103">
        <f t="shared" si="27"/>
        <v>867.83</v>
      </c>
      <c r="AB237" s="76">
        <v>12561.9</v>
      </c>
      <c r="AC237" s="104" t="b">
        <f t="shared" si="30"/>
        <v>0</v>
      </c>
      <c r="AE237" s="71" t="s">
        <v>1273</v>
      </c>
      <c r="AG237" s="105">
        <f t="shared" si="28"/>
        <v>633.51589999999999</v>
      </c>
      <c r="AH237" s="104">
        <f t="shared" si="31"/>
        <v>9173.3102319999998</v>
      </c>
    </row>
    <row r="238" spans="1:34" ht="30" x14ac:dyDescent="0.2">
      <c r="A238" s="65" t="s">
        <v>665</v>
      </c>
      <c r="B238" s="65" t="s">
        <v>172</v>
      </c>
      <c r="C238" s="99" t="s">
        <v>1592</v>
      </c>
      <c r="D238" s="65" t="s">
        <v>3</v>
      </c>
      <c r="E238" s="228" t="s">
        <v>122</v>
      </c>
      <c r="F238" s="246">
        <v>6</v>
      </c>
      <c r="G238" s="88"/>
      <c r="H238" s="88">
        <v>6</v>
      </c>
      <c r="I238" s="305">
        <v>6</v>
      </c>
      <c r="J238" s="345"/>
      <c r="K238" s="345"/>
      <c r="L238" s="235">
        <v>229.33680000000001</v>
      </c>
      <c r="M238" s="93">
        <v>1376.02</v>
      </c>
      <c r="N238" s="311">
        <v>0</v>
      </c>
      <c r="O238" s="311"/>
      <c r="P238" s="311">
        <v>1376.0208</v>
      </c>
      <c r="Q238" s="311">
        <v>1376.0208</v>
      </c>
      <c r="R238" s="245">
        <v>-8.0000000002655725E-4</v>
      </c>
      <c r="S238" s="313">
        <v>1.0000005813868984</v>
      </c>
      <c r="T238" s="299">
        <v>1.0000005813868984</v>
      </c>
      <c r="U238" s="277">
        <v>314.16000000000003</v>
      </c>
      <c r="V238" s="100"/>
      <c r="W238" s="100">
        <f t="shared" si="23"/>
        <v>222.55038900494401</v>
      </c>
      <c r="X238" s="101">
        <f t="shared" si="26"/>
        <v>0.70839823339999997</v>
      </c>
      <c r="Y238" s="102" t="b">
        <f t="shared" si="29"/>
        <v>0</v>
      </c>
      <c r="Z238" s="86">
        <v>314.16000000000003</v>
      </c>
      <c r="AA238" s="103">
        <f t="shared" si="27"/>
        <v>314.16000000000003</v>
      </c>
      <c r="AB238" s="76">
        <v>1884.95</v>
      </c>
      <c r="AC238" s="104" t="b">
        <f t="shared" si="30"/>
        <v>0</v>
      </c>
      <c r="AE238" s="71" t="s">
        <v>173</v>
      </c>
      <c r="AG238" s="105">
        <f t="shared" si="28"/>
        <v>229.33680000000001</v>
      </c>
      <c r="AH238" s="104">
        <f t="shared" si="31"/>
        <v>1376.0208</v>
      </c>
    </row>
    <row r="239" spans="1:34" ht="30" x14ac:dyDescent="0.2">
      <c r="A239" s="65" t="s">
        <v>666</v>
      </c>
      <c r="B239" s="65" t="s">
        <v>174</v>
      </c>
      <c r="C239" s="99" t="s">
        <v>1593</v>
      </c>
      <c r="D239" s="65" t="s">
        <v>3</v>
      </c>
      <c r="E239" s="228" t="s">
        <v>122</v>
      </c>
      <c r="F239" s="246">
        <v>8</v>
      </c>
      <c r="G239" s="88"/>
      <c r="H239" s="88">
        <v>8</v>
      </c>
      <c r="I239" s="305">
        <v>8</v>
      </c>
      <c r="J239" s="345"/>
      <c r="K239" s="345"/>
      <c r="L239" s="235">
        <v>1174.9568999999999</v>
      </c>
      <c r="M239" s="93">
        <v>9399.65</v>
      </c>
      <c r="N239" s="311">
        <v>0</v>
      </c>
      <c r="O239" s="311"/>
      <c r="P239" s="311">
        <v>9399.6551999999992</v>
      </c>
      <c r="Q239" s="311">
        <v>9399.6551999999992</v>
      </c>
      <c r="R239" s="245">
        <v>-5.1999999996041879E-3</v>
      </c>
      <c r="S239" s="313">
        <v>1.0000005532120877</v>
      </c>
      <c r="T239" s="299">
        <v>1.0000005532120877</v>
      </c>
      <c r="U239" s="277">
        <v>1609.53</v>
      </c>
      <c r="V239" s="100"/>
      <c r="W239" s="100">
        <f t="shared" si="23"/>
        <v>1140.188208604302</v>
      </c>
      <c r="X239" s="101">
        <f t="shared" si="26"/>
        <v>0.70839823339999997</v>
      </c>
      <c r="Y239" s="102" t="b">
        <f t="shared" si="29"/>
        <v>0</v>
      </c>
      <c r="Z239" s="94">
        <v>1609.53</v>
      </c>
      <c r="AA239" s="103">
        <f t="shared" si="27"/>
        <v>1609.53</v>
      </c>
      <c r="AB239" s="118">
        <v>12876.26</v>
      </c>
      <c r="AC239" s="104" t="b">
        <f t="shared" si="30"/>
        <v>0</v>
      </c>
      <c r="AE239" s="71" t="s">
        <v>175</v>
      </c>
      <c r="AG239" s="105">
        <f t="shared" si="28"/>
        <v>1174.9568999999999</v>
      </c>
      <c r="AH239" s="104">
        <f t="shared" si="31"/>
        <v>9399.6551999999992</v>
      </c>
    </row>
    <row r="240" spans="1:34" ht="30" x14ac:dyDescent="0.2">
      <c r="A240" s="65" t="s">
        <v>667</v>
      </c>
      <c r="B240" s="65" t="s">
        <v>176</v>
      </c>
      <c r="C240" s="99" t="s">
        <v>1594</v>
      </c>
      <c r="D240" s="65" t="s">
        <v>3</v>
      </c>
      <c r="E240" s="228" t="s">
        <v>122</v>
      </c>
      <c r="F240" s="246">
        <v>20</v>
      </c>
      <c r="G240" s="88"/>
      <c r="H240" s="88">
        <v>20</v>
      </c>
      <c r="I240" s="305">
        <v>20</v>
      </c>
      <c r="J240" s="345"/>
      <c r="K240" s="345"/>
      <c r="L240" s="235">
        <v>1276.1568</v>
      </c>
      <c r="M240" s="93">
        <v>25523.13</v>
      </c>
      <c r="N240" s="311">
        <v>0</v>
      </c>
      <c r="O240" s="311"/>
      <c r="P240" s="311">
        <v>25523.135999999999</v>
      </c>
      <c r="Q240" s="311">
        <v>25523.135999999999</v>
      </c>
      <c r="R240" s="245">
        <v>-5.9999999975843821E-3</v>
      </c>
      <c r="S240" s="313">
        <v>1.0000002350808854</v>
      </c>
      <c r="T240" s="299">
        <v>1.0000002350808854</v>
      </c>
      <c r="U240" s="277">
        <v>1748.16</v>
      </c>
      <c r="V240" s="100"/>
      <c r="W240" s="100">
        <f t="shared" si="23"/>
        <v>1238.3934557005441</v>
      </c>
      <c r="X240" s="101">
        <f t="shared" si="26"/>
        <v>0.70839823340000008</v>
      </c>
      <c r="Y240" s="102" t="b">
        <f t="shared" si="29"/>
        <v>0</v>
      </c>
      <c r="Z240" s="94">
        <v>1748.16</v>
      </c>
      <c r="AA240" s="103">
        <f t="shared" si="27"/>
        <v>1748.16</v>
      </c>
      <c r="AB240" s="76">
        <v>34963.22</v>
      </c>
      <c r="AC240" s="104" t="b">
        <f t="shared" si="30"/>
        <v>0</v>
      </c>
      <c r="AE240" s="71" t="s">
        <v>177</v>
      </c>
      <c r="AG240" s="105">
        <f t="shared" si="28"/>
        <v>1276.1568</v>
      </c>
      <c r="AH240" s="104">
        <f t="shared" si="31"/>
        <v>25523.135999999999</v>
      </c>
    </row>
    <row r="241" spans="1:34" ht="60" x14ac:dyDescent="0.2">
      <c r="A241" s="65" t="s">
        <v>668</v>
      </c>
      <c r="B241" s="65" t="s">
        <v>178</v>
      </c>
      <c r="C241" s="99" t="s">
        <v>1595</v>
      </c>
      <c r="D241" s="65" t="s">
        <v>3</v>
      </c>
      <c r="E241" s="228" t="s">
        <v>122</v>
      </c>
      <c r="F241" s="246">
        <v>3</v>
      </c>
      <c r="G241" s="88"/>
      <c r="H241" s="88">
        <v>3</v>
      </c>
      <c r="I241" s="305">
        <v>3</v>
      </c>
      <c r="J241" s="345"/>
      <c r="K241" s="345"/>
      <c r="L241" s="235">
        <v>1152.3488</v>
      </c>
      <c r="M241" s="93">
        <v>3457.04</v>
      </c>
      <c r="N241" s="311">
        <v>0</v>
      </c>
      <c r="O241" s="311"/>
      <c r="P241" s="311">
        <v>3457.0464000000002</v>
      </c>
      <c r="Q241" s="311">
        <v>3457.0464000000002</v>
      </c>
      <c r="R241" s="245">
        <v>-6.400000000212458E-3</v>
      </c>
      <c r="S241" s="313">
        <v>1.0000018512947493</v>
      </c>
      <c r="T241" s="299">
        <v>1.0000018512947493</v>
      </c>
      <c r="U241" s="277">
        <v>1578.56</v>
      </c>
      <c r="V241" s="100"/>
      <c r="W241" s="100">
        <f t="shared" si="23"/>
        <v>1118.249115315904</v>
      </c>
      <c r="X241" s="101">
        <f t="shared" si="26"/>
        <v>0.70839823339999997</v>
      </c>
      <c r="Y241" s="102" t="b">
        <f t="shared" si="29"/>
        <v>0</v>
      </c>
      <c r="Z241" s="94">
        <v>1578.56</v>
      </c>
      <c r="AA241" s="103">
        <f t="shared" si="27"/>
        <v>1578.56</v>
      </c>
      <c r="AB241" s="76">
        <v>4735.67</v>
      </c>
      <c r="AC241" s="104" t="b">
        <f t="shared" si="30"/>
        <v>0</v>
      </c>
      <c r="AE241" s="71" t="s">
        <v>179</v>
      </c>
      <c r="AG241" s="105">
        <f t="shared" si="28"/>
        <v>1152.3488</v>
      </c>
      <c r="AH241" s="104">
        <f t="shared" si="31"/>
        <v>3457.0464000000002</v>
      </c>
    </row>
    <row r="242" spans="1:34" ht="30" x14ac:dyDescent="0.2">
      <c r="A242" s="65" t="s">
        <v>669</v>
      </c>
      <c r="B242" s="66">
        <v>1341</v>
      </c>
      <c r="C242" s="99" t="s">
        <v>1596</v>
      </c>
      <c r="D242" s="65" t="s">
        <v>3</v>
      </c>
      <c r="E242" s="228" t="s">
        <v>4</v>
      </c>
      <c r="F242" s="246">
        <v>11.97</v>
      </c>
      <c r="G242" s="88"/>
      <c r="H242" s="88">
        <v>11.97</v>
      </c>
      <c r="I242" s="305">
        <v>11.97</v>
      </c>
      <c r="J242" s="345"/>
      <c r="K242" s="345"/>
      <c r="L242" s="235">
        <v>48.968400000000003</v>
      </c>
      <c r="M242" s="93">
        <v>586.15</v>
      </c>
      <c r="N242" s="311">
        <v>0</v>
      </c>
      <c r="O242" s="311"/>
      <c r="P242" s="311">
        <v>586.15174800000011</v>
      </c>
      <c r="Q242" s="311">
        <v>586.15174800000011</v>
      </c>
      <c r="R242" s="245">
        <v>-1.7480000001341978E-3</v>
      </c>
      <c r="S242" s="313">
        <v>1.0000029821717993</v>
      </c>
      <c r="T242" s="299">
        <v>1.0000029821717993</v>
      </c>
      <c r="U242" s="277">
        <v>67.08</v>
      </c>
      <c r="V242" s="100"/>
      <c r="W242" s="100">
        <f t="shared" si="23"/>
        <v>47.519353496471993</v>
      </c>
      <c r="X242" s="101">
        <f t="shared" si="26"/>
        <v>0.70839823339999997</v>
      </c>
      <c r="Y242" s="102" t="b">
        <f t="shared" si="29"/>
        <v>0</v>
      </c>
      <c r="Z242" s="86">
        <v>67.08</v>
      </c>
      <c r="AA242" s="103">
        <f t="shared" si="27"/>
        <v>67.08</v>
      </c>
      <c r="AB242" s="134">
        <v>802.95</v>
      </c>
      <c r="AC242" s="104" t="b">
        <f t="shared" si="30"/>
        <v>0</v>
      </c>
      <c r="AE242" s="71" t="s">
        <v>180</v>
      </c>
      <c r="AG242" s="105">
        <f t="shared" si="28"/>
        <v>48.968400000000003</v>
      </c>
      <c r="AH242" s="104">
        <f t="shared" si="31"/>
        <v>586.15174800000011</v>
      </c>
    </row>
    <row r="243" spans="1:34" ht="30" x14ac:dyDescent="0.2">
      <c r="A243" s="65" t="s">
        <v>670</v>
      </c>
      <c r="B243" s="66">
        <v>100701</v>
      </c>
      <c r="C243" s="99" t="s">
        <v>1597</v>
      </c>
      <c r="D243" s="65" t="s">
        <v>3</v>
      </c>
      <c r="E243" s="228" t="s">
        <v>4</v>
      </c>
      <c r="F243" s="246">
        <v>5.85</v>
      </c>
      <c r="G243" s="88">
        <v>5.85</v>
      </c>
      <c r="H243" s="88"/>
      <c r="I243" s="305">
        <v>5.85</v>
      </c>
      <c r="J243" s="345"/>
      <c r="K243" s="345"/>
      <c r="L243" s="235">
        <v>408.39850000000001</v>
      </c>
      <c r="M243" s="93">
        <v>2389.13</v>
      </c>
      <c r="N243" s="311">
        <v>2389.13</v>
      </c>
      <c r="O243" s="311"/>
      <c r="P243" s="311">
        <v>0</v>
      </c>
      <c r="Q243" s="311">
        <v>2389.1312250000001</v>
      </c>
      <c r="R243" s="245">
        <v>-1.2249999999767169E-3</v>
      </c>
      <c r="S243" s="313">
        <v>0</v>
      </c>
      <c r="T243" s="299">
        <v>1.0000005127389469</v>
      </c>
      <c r="U243" s="277">
        <v>559.45000000000005</v>
      </c>
      <c r="V243" s="100"/>
      <c r="W243" s="100">
        <f t="shared" si="23"/>
        <v>396.31339167562999</v>
      </c>
      <c r="X243" s="101">
        <f t="shared" si="26"/>
        <v>0.70839823339999997</v>
      </c>
      <c r="Y243" s="102" t="b">
        <f t="shared" si="29"/>
        <v>0</v>
      </c>
      <c r="Z243" s="86">
        <v>559.45000000000005</v>
      </c>
      <c r="AA243" s="103">
        <f t="shared" si="27"/>
        <v>559.45000000000005</v>
      </c>
      <c r="AB243" s="118">
        <v>3272.8</v>
      </c>
      <c r="AC243" s="104" t="b">
        <f t="shared" si="30"/>
        <v>0</v>
      </c>
      <c r="AE243" s="71" t="s">
        <v>181</v>
      </c>
      <c r="AG243" s="105">
        <f t="shared" si="28"/>
        <v>408.39850000000001</v>
      </c>
      <c r="AH243" s="104">
        <f t="shared" si="31"/>
        <v>2389.1312250000001</v>
      </c>
    </row>
    <row r="244" spans="1:34" ht="30" x14ac:dyDescent="0.2">
      <c r="A244" s="65" t="s">
        <v>671</v>
      </c>
      <c r="B244" s="65" t="s">
        <v>182</v>
      </c>
      <c r="C244" s="99" t="s">
        <v>1598</v>
      </c>
      <c r="D244" s="65" t="s">
        <v>3</v>
      </c>
      <c r="E244" s="228" t="s">
        <v>4</v>
      </c>
      <c r="F244" s="246">
        <v>15</v>
      </c>
      <c r="G244" s="88">
        <v>15</v>
      </c>
      <c r="H244" s="88"/>
      <c r="I244" s="305">
        <v>15</v>
      </c>
      <c r="J244" s="345"/>
      <c r="K244" s="345"/>
      <c r="L244" s="235">
        <v>814.23469999999998</v>
      </c>
      <c r="M244" s="93">
        <v>12213.52</v>
      </c>
      <c r="N244" s="311">
        <v>12213.52</v>
      </c>
      <c r="O244" s="311"/>
      <c r="P244" s="311">
        <v>0</v>
      </c>
      <c r="Q244" s="311">
        <v>12213.520499999999</v>
      </c>
      <c r="R244" s="245">
        <v>-4.99999998282874E-4</v>
      </c>
      <c r="S244" s="313">
        <v>0</v>
      </c>
      <c r="T244" s="299">
        <v>1.0000000409382388</v>
      </c>
      <c r="U244" s="277">
        <v>1115.3900000000001</v>
      </c>
      <c r="V244" s="100"/>
      <c r="W244" s="100">
        <f t="shared" si="23"/>
        <v>790.14030555202601</v>
      </c>
      <c r="X244" s="101">
        <f t="shared" si="26"/>
        <v>0.70839823339999997</v>
      </c>
      <c r="Y244" s="102" t="b">
        <f t="shared" si="29"/>
        <v>0</v>
      </c>
      <c r="Z244" s="94">
        <v>1115.3900000000001</v>
      </c>
      <c r="AA244" s="103">
        <f t="shared" si="27"/>
        <v>1115.3900000000001</v>
      </c>
      <c r="AB244" s="118">
        <v>16730.810000000001</v>
      </c>
      <c r="AC244" s="104" t="b">
        <f t="shared" si="30"/>
        <v>0</v>
      </c>
      <c r="AE244" s="71" t="s">
        <v>183</v>
      </c>
      <c r="AG244" s="105">
        <f t="shared" si="28"/>
        <v>814.23469999999998</v>
      </c>
      <c r="AH244" s="104">
        <f t="shared" si="31"/>
        <v>12213.520499999999</v>
      </c>
    </row>
    <row r="245" spans="1:34" ht="45" x14ac:dyDescent="0.2">
      <c r="A245" s="65" t="s">
        <v>672</v>
      </c>
      <c r="B245" s="65" t="s">
        <v>184</v>
      </c>
      <c r="C245" s="99" t="s">
        <v>1599</v>
      </c>
      <c r="D245" s="65" t="s">
        <v>3</v>
      </c>
      <c r="E245" s="228" t="s">
        <v>4</v>
      </c>
      <c r="F245" s="246">
        <v>32.6</v>
      </c>
      <c r="G245" s="88">
        <v>32.6</v>
      </c>
      <c r="H245" s="88"/>
      <c r="I245" s="305">
        <v>32.6</v>
      </c>
      <c r="J245" s="345"/>
      <c r="K245" s="345"/>
      <c r="L245" s="235">
        <v>680.84179999999992</v>
      </c>
      <c r="M245" s="93">
        <v>22195.439999999999</v>
      </c>
      <c r="N245" s="311">
        <v>22195.439999999999</v>
      </c>
      <c r="O245" s="311"/>
      <c r="P245" s="311">
        <v>0</v>
      </c>
      <c r="Q245" s="311">
        <v>22195.44268</v>
      </c>
      <c r="R245" s="245">
        <v>-2.6800000014191028E-3</v>
      </c>
      <c r="S245" s="313">
        <v>0</v>
      </c>
      <c r="T245" s="299">
        <v>1.0000001207455225</v>
      </c>
      <c r="U245" s="277">
        <v>932.66</v>
      </c>
      <c r="V245" s="100"/>
      <c r="W245" s="100">
        <f t="shared" si="23"/>
        <v>660.69469636284396</v>
      </c>
      <c r="X245" s="101">
        <f t="shared" si="26"/>
        <v>0.70839823339999997</v>
      </c>
      <c r="Y245" s="102" t="b">
        <f t="shared" si="29"/>
        <v>0</v>
      </c>
      <c r="Z245" s="86">
        <v>932.66</v>
      </c>
      <c r="AA245" s="103">
        <f t="shared" si="27"/>
        <v>932.66</v>
      </c>
      <c r="AB245" s="118">
        <v>30404.560000000001</v>
      </c>
      <c r="AC245" s="104" t="b">
        <f t="shared" si="30"/>
        <v>0</v>
      </c>
      <c r="AE245" s="71" t="s">
        <v>185</v>
      </c>
      <c r="AG245" s="105">
        <f t="shared" si="28"/>
        <v>680.84179999999992</v>
      </c>
      <c r="AH245" s="104">
        <f t="shared" si="31"/>
        <v>22195.44268</v>
      </c>
    </row>
    <row r="246" spans="1:34" ht="45" x14ac:dyDescent="0.2">
      <c r="A246" s="65" t="s">
        <v>673</v>
      </c>
      <c r="B246" s="66">
        <v>91338</v>
      </c>
      <c r="C246" s="99" t="s">
        <v>1600</v>
      </c>
      <c r="D246" s="65" t="s">
        <v>3</v>
      </c>
      <c r="E246" s="228" t="s">
        <v>4</v>
      </c>
      <c r="F246" s="246">
        <v>14.14</v>
      </c>
      <c r="G246" s="88"/>
      <c r="H246" s="88">
        <v>14.14</v>
      </c>
      <c r="I246" s="305">
        <v>14.14</v>
      </c>
      <c r="J246" s="345"/>
      <c r="K246" s="345"/>
      <c r="L246" s="235">
        <v>515.26319999999998</v>
      </c>
      <c r="M246" s="93">
        <v>7285.82</v>
      </c>
      <c r="N246" s="311">
        <v>0</v>
      </c>
      <c r="O246" s="311"/>
      <c r="P246" s="311">
        <v>7285.8216480000001</v>
      </c>
      <c r="Q246" s="311">
        <v>7285.8216480000001</v>
      </c>
      <c r="R246" s="245">
        <v>-1.6480000003866735E-3</v>
      </c>
      <c r="S246" s="313">
        <v>1.0000002261927965</v>
      </c>
      <c r="T246" s="299">
        <v>1.0000002261927965</v>
      </c>
      <c r="U246" s="277">
        <v>705.84</v>
      </c>
      <c r="V246" s="100"/>
      <c r="W246" s="100">
        <f t="shared" si="23"/>
        <v>500.015809063056</v>
      </c>
      <c r="X246" s="101">
        <f t="shared" si="26"/>
        <v>0.70839823339999997</v>
      </c>
      <c r="Y246" s="102" t="b">
        <f t="shared" si="29"/>
        <v>0</v>
      </c>
      <c r="Z246" s="86">
        <v>705.84</v>
      </c>
      <c r="AA246" s="103">
        <f t="shared" si="27"/>
        <v>705.84</v>
      </c>
      <c r="AB246" s="76">
        <v>9980.6299999999992</v>
      </c>
      <c r="AC246" s="104" t="b">
        <f t="shared" si="30"/>
        <v>0</v>
      </c>
      <c r="AE246" s="71" t="s">
        <v>1274</v>
      </c>
      <c r="AG246" s="105">
        <f t="shared" si="28"/>
        <v>515.26319999999998</v>
      </c>
      <c r="AH246" s="104">
        <f t="shared" si="31"/>
        <v>7285.8216480000001</v>
      </c>
    </row>
    <row r="247" spans="1:34" ht="45" x14ac:dyDescent="0.2">
      <c r="A247" s="65" t="s">
        <v>674</v>
      </c>
      <c r="B247" s="66">
        <v>100702</v>
      </c>
      <c r="C247" s="99" t="s">
        <v>1601</v>
      </c>
      <c r="D247" s="65" t="s">
        <v>3</v>
      </c>
      <c r="E247" s="228" t="s">
        <v>4</v>
      </c>
      <c r="F247" s="246">
        <v>6.3</v>
      </c>
      <c r="G247" s="88"/>
      <c r="H247" s="88">
        <v>6.3</v>
      </c>
      <c r="I247" s="305">
        <v>6.3</v>
      </c>
      <c r="J247" s="345"/>
      <c r="K247" s="345"/>
      <c r="L247" s="235">
        <v>285.43</v>
      </c>
      <c r="M247" s="93">
        <v>1798.2</v>
      </c>
      <c r="N247" s="311">
        <v>0</v>
      </c>
      <c r="O247" s="311"/>
      <c r="P247" s="311">
        <v>1798.2090000000001</v>
      </c>
      <c r="Q247" s="311">
        <v>1798.2090000000001</v>
      </c>
      <c r="R247" s="245">
        <v>-9.0000000000145519E-3</v>
      </c>
      <c r="S247" s="313">
        <v>1.0000050050050051</v>
      </c>
      <c r="T247" s="299">
        <v>1.0000050050050051</v>
      </c>
      <c r="U247" s="277">
        <v>391</v>
      </c>
      <c r="V247" s="100"/>
      <c r="W247" s="100">
        <f t="shared" si="23"/>
        <v>276.98370925939997</v>
      </c>
      <c r="X247" s="101">
        <f t="shared" si="26"/>
        <v>0.70839823339999997</v>
      </c>
      <c r="Y247" s="102" t="b">
        <f t="shared" si="29"/>
        <v>0</v>
      </c>
      <c r="Z247" s="86">
        <v>391</v>
      </c>
      <c r="AA247" s="103">
        <f t="shared" si="27"/>
        <v>391</v>
      </c>
      <c r="AB247" s="76">
        <v>2463.29</v>
      </c>
      <c r="AC247" s="104" t="b">
        <f t="shared" si="30"/>
        <v>0</v>
      </c>
      <c r="AE247" s="71" t="s">
        <v>186</v>
      </c>
      <c r="AG247" s="105">
        <f t="shared" si="28"/>
        <v>285.43</v>
      </c>
      <c r="AH247" s="104">
        <f t="shared" si="31"/>
        <v>1798.2090000000001</v>
      </c>
    </row>
    <row r="248" spans="1:34" x14ac:dyDescent="0.2">
      <c r="A248" s="65" t="s">
        <v>675</v>
      </c>
      <c r="B248" s="65" t="s">
        <v>187</v>
      </c>
      <c r="C248" s="99" t="s">
        <v>1602</v>
      </c>
      <c r="D248" s="65" t="s">
        <v>3</v>
      </c>
      <c r="E248" s="228" t="s">
        <v>4</v>
      </c>
      <c r="F248" s="246">
        <v>0.33</v>
      </c>
      <c r="G248" s="88"/>
      <c r="H248" s="88">
        <v>0.33</v>
      </c>
      <c r="I248" s="305">
        <v>0.33</v>
      </c>
      <c r="J248" s="345"/>
      <c r="K248" s="345"/>
      <c r="L248" s="235">
        <v>513.53309999999999</v>
      </c>
      <c r="M248" s="93">
        <v>169.46</v>
      </c>
      <c r="N248" s="311">
        <v>0</v>
      </c>
      <c r="O248" s="311"/>
      <c r="P248" s="311">
        <v>169.465923</v>
      </c>
      <c r="Q248" s="311">
        <v>169.465923</v>
      </c>
      <c r="R248" s="245">
        <v>-5.9229999999956817E-3</v>
      </c>
      <c r="S248" s="313">
        <v>1.0000349522011094</v>
      </c>
      <c r="T248" s="299">
        <v>1.0000349522011094</v>
      </c>
      <c r="U248" s="277">
        <v>703.47</v>
      </c>
      <c r="V248" s="100"/>
      <c r="W248" s="100">
        <f t="shared" si="23"/>
        <v>498.336905249898</v>
      </c>
      <c r="X248" s="101">
        <f t="shared" si="26"/>
        <v>0.70839823339999997</v>
      </c>
      <c r="Y248" s="102" t="b">
        <f t="shared" si="29"/>
        <v>0</v>
      </c>
      <c r="Z248" s="86">
        <v>703.47</v>
      </c>
      <c r="AA248" s="103">
        <f t="shared" si="27"/>
        <v>703.47</v>
      </c>
      <c r="AB248" s="82">
        <v>232.15</v>
      </c>
      <c r="AC248" s="104" t="b">
        <f t="shared" si="30"/>
        <v>0</v>
      </c>
      <c r="AE248" s="71" t="s">
        <v>188</v>
      </c>
      <c r="AG248" s="105">
        <f t="shared" si="28"/>
        <v>513.53309999999999</v>
      </c>
      <c r="AH248" s="104">
        <f t="shared" si="31"/>
        <v>169.465923</v>
      </c>
    </row>
    <row r="249" spans="1:34" s="209" customFormat="1" ht="13.15" customHeight="1" x14ac:dyDescent="0.2">
      <c r="A249" s="198">
        <v>10</v>
      </c>
      <c r="B249" s="199"/>
      <c r="C249" s="200" t="s">
        <v>189</v>
      </c>
      <c r="D249" s="201"/>
      <c r="E249" s="229"/>
      <c r="F249" s="247"/>
      <c r="G249" s="201"/>
      <c r="H249" s="201"/>
      <c r="I249" s="306"/>
      <c r="J249" s="346"/>
      <c r="K249" s="346"/>
      <c r="L249" s="236"/>
      <c r="M249" s="203">
        <v>55726.94</v>
      </c>
      <c r="N249" s="203"/>
      <c r="O249" s="203"/>
      <c r="P249" s="203">
        <v>0</v>
      </c>
      <c r="Q249" s="203">
        <v>55726.966300000007</v>
      </c>
      <c r="R249" s="264">
        <v>-2.6300000004994217E-2</v>
      </c>
      <c r="S249" s="290">
        <v>0</v>
      </c>
      <c r="T249" s="264"/>
      <c r="U249" s="278"/>
      <c r="V249" s="218"/>
      <c r="W249" s="218">
        <f t="shared" si="23"/>
        <v>0</v>
      </c>
      <c r="X249" s="219" t="e">
        <f t="shared" si="26"/>
        <v>#DIV/0!</v>
      </c>
      <c r="Y249" s="220" t="b">
        <f t="shared" si="29"/>
        <v>1</v>
      </c>
      <c r="Z249" s="201"/>
      <c r="AA249" s="221">
        <f t="shared" si="27"/>
        <v>0</v>
      </c>
      <c r="AB249" s="222">
        <v>76332</v>
      </c>
      <c r="AC249" s="209" t="b">
        <f t="shared" si="30"/>
        <v>0</v>
      </c>
      <c r="AE249" s="200" t="s">
        <v>189</v>
      </c>
      <c r="AG249" s="208">
        <f t="shared" si="28"/>
        <v>0</v>
      </c>
      <c r="AH249" s="209">
        <f t="shared" si="31"/>
        <v>0</v>
      </c>
    </row>
    <row r="250" spans="1:34" ht="3" customHeight="1" x14ac:dyDescent="0.2">
      <c r="A250" s="65" t="s">
        <v>190</v>
      </c>
      <c r="B250" s="65" t="s">
        <v>191</v>
      </c>
      <c r="C250" s="99" t="s">
        <v>1603</v>
      </c>
      <c r="D250" s="65" t="s">
        <v>3</v>
      </c>
      <c r="E250" s="228" t="s">
        <v>4</v>
      </c>
      <c r="F250" s="246">
        <v>532</v>
      </c>
      <c r="G250" s="88">
        <v>532</v>
      </c>
      <c r="H250" s="88"/>
      <c r="I250" s="305">
        <v>532</v>
      </c>
      <c r="J250" s="345"/>
      <c r="K250" s="345"/>
      <c r="L250" s="235">
        <v>79.153900000000007</v>
      </c>
      <c r="M250" s="93">
        <v>42109.87</v>
      </c>
      <c r="N250" s="311">
        <v>42109.87</v>
      </c>
      <c r="O250" s="311"/>
      <c r="P250" s="311">
        <v>0</v>
      </c>
      <c r="Q250" s="311">
        <v>42109.874800000005</v>
      </c>
      <c r="R250" s="245">
        <v>-4.8000000024330802E-3</v>
      </c>
      <c r="S250" s="313">
        <v>0</v>
      </c>
      <c r="T250" s="299">
        <v>1.0000001139875283</v>
      </c>
      <c r="U250" s="277">
        <v>108.43</v>
      </c>
      <c r="V250" s="100"/>
      <c r="W250" s="100">
        <f t="shared" si="23"/>
        <v>76.811620447562007</v>
      </c>
      <c r="X250" s="101">
        <f t="shared" si="26"/>
        <v>0.70839823339999997</v>
      </c>
      <c r="Y250" s="102" t="b">
        <f t="shared" si="29"/>
        <v>0</v>
      </c>
      <c r="Z250" s="86">
        <v>108.43</v>
      </c>
      <c r="AA250" s="103">
        <f t="shared" si="27"/>
        <v>108.43</v>
      </c>
      <c r="AB250" s="118">
        <v>57682.76</v>
      </c>
      <c r="AC250" s="104" t="b">
        <f t="shared" si="30"/>
        <v>0</v>
      </c>
      <c r="AE250" s="71" t="s">
        <v>1275</v>
      </c>
      <c r="AG250" s="105">
        <f t="shared" si="28"/>
        <v>79.153900000000007</v>
      </c>
      <c r="AH250" s="104">
        <f t="shared" si="31"/>
        <v>42109.874800000005</v>
      </c>
    </row>
    <row r="251" spans="1:34" ht="45" x14ac:dyDescent="0.2">
      <c r="A251" s="65" t="s">
        <v>192</v>
      </c>
      <c r="B251" s="66">
        <v>39571</v>
      </c>
      <c r="C251" s="99" t="s">
        <v>1604</v>
      </c>
      <c r="D251" s="65" t="s">
        <v>193</v>
      </c>
      <c r="E251" s="228" t="s">
        <v>32</v>
      </c>
      <c r="F251" s="246">
        <v>454</v>
      </c>
      <c r="G251" s="88">
        <v>454</v>
      </c>
      <c r="H251" s="88"/>
      <c r="I251" s="305">
        <v>454</v>
      </c>
      <c r="J251" s="345"/>
      <c r="K251" s="345"/>
      <c r="L251" s="235">
        <v>5.0735000000000001</v>
      </c>
      <c r="M251" s="93">
        <v>2303.36</v>
      </c>
      <c r="N251" s="311">
        <v>2303.36</v>
      </c>
      <c r="O251" s="311"/>
      <c r="P251" s="311">
        <v>0</v>
      </c>
      <c r="Q251" s="311">
        <v>2303.3690000000001</v>
      </c>
      <c r="R251" s="245">
        <v>-9.0000000000145519E-3</v>
      </c>
      <c r="S251" s="313">
        <v>0</v>
      </c>
      <c r="T251" s="299">
        <v>1.000003907335371</v>
      </c>
      <c r="U251" s="277">
        <v>6.95</v>
      </c>
      <c r="V251" s="100"/>
      <c r="W251" s="100">
        <f t="shared" si="23"/>
        <v>4.9233677221300001</v>
      </c>
      <c r="X251" s="101">
        <f t="shared" si="26"/>
        <v>0.70839823339999997</v>
      </c>
      <c r="Y251" s="102" t="b">
        <f t="shared" si="29"/>
        <v>0</v>
      </c>
      <c r="Z251" s="86">
        <v>6.95</v>
      </c>
      <c r="AA251" s="103">
        <f t="shared" si="27"/>
        <v>6.95</v>
      </c>
      <c r="AB251" s="76">
        <v>3155.92</v>
      </c>
      <c r="AC251" s="104" t="b">
        <f t="shared" si="30"/>
        <v>0</v>
      </c>
      <c r="AE251" s="71" t="s">
        <v>1276</v>
      </c>
      <c r="AG251" s="105">
        <f t="shared" si="28"/>
        <v>5.0735000000000001</v>
      </c>
      <c r="AH251" s="104">
        <f t="shared" si="31"/>
        <v>2303.3690000000001</v>
      </c>
    </row>
    <row r="252" spans="1:34" ht="45" x14ac:dyDescent="0.2">
      <c r="A252" s="65" t="s">
        <v>194</v>
      </c>
      <c r="B252" s="66">
        <v>39570</v>
      </c>
      <c r="C252" s="99" t="s">
        <v>1605</v>
      </c>
      <c r="D252" s="65" t="s">
        <v>193</v>
      </c>
      <c r="E252" s="228" t="s">
        <v>32</v>
      </c>
      <c r="F252" s="244">
        <v>1352</v>
      </c>
      <c r="G252" s="93">
        <v>1352</v>
      </c>
      <c r="H252" s="93"/>
      <c r="I252" s="305">
        <v>1352</v>
      </c>
      <c r="J252" s="345"/>
      <c r="K252" s="345"/>
      <c r="L252" s="235">
        <v>4.9859</v>
      </c>
      <c r="M252" s="93">
        <v>6740.93</v>
      </c>
      <c r="N252" s="311">
        <v>6740.93</v>
      </c>
      <c r="O252" s="311"/>
      <c r="P252" s="311">
        <v>0</v>
      </c>
      <c r="Q252" s="311">
        <v>6740.9368000000004</v>
      </c>
      <c r="R252" s="245">
        <v>-6.8000000001120497E-3</v>
      </c>
      <c r="S252" s="313">
        <v>0</v>
      </c>
      <c r="T252" s="299">
        <v>1.0000010087628859</v>
      </c>
      <c r="U252" s="277">
        <v>6.83</v>
      </c>
      <c r="V252" s="100"/>
      <c r="W252" s="100">
        <f t="shared" si="23"/>
        <v>4.8383599341219998</v>
      </c>
      <c r="X252" s="101">
        <f t="shared" si="26"/>
        <v>0.70839823339999997</v>
      </c>
      <c r="Y252" s="102" t="b">
        <f t="shared" si="29"/>
        <v>0</v>
      </c>
      <c r="Z252" s="86">
        <v>6.83</v>
      </c>
      <c r="AA252" s="103">
        <f t="shared" si="27"/>
        <v>6.83</v>
      </c>
      <c r="AB252" s="76">
        <v>9229.51</v>
      </c>
      <c r="AC252" s="104" t="b">
        <f t="shared" si="30"/>
        <v>0</v>
      </c>
      <c r="AE252" s="71" t="s">
        <v>195</v>
      </c>
      <c r="AG252" s="105">
        <f t="shared" si="28"/>
        <v>4.9859</v>
      </c>
      <c r="AH252" s="104">
        <f t="shared" si="31"/>
        <v>6740.9368000000004</v>
      </c>
    </row>
    <row r="253" spans="1:34" ht="30" x14ac:dyDescent="0.2">
      <c r="A253" s="65" t="s">
        <v>196</v>
      </c>
      <c r="B253" s="66">
        <v>96114</v>
      </c>
      <c r="C253" s="99" t="s">
        <v>1606</v>
      </c>
      <c r="D253" s="65" t="s">
        <v>3</v>
      </c>
      <c r="E253" s="228" t="s">
        <v>4</v>
      </c>
      <c r="F253" s="246">
        <v>61</v>
      </c>
      <c r="G253" s="88">
        <v>61</v>
      </c>
      <c r="H253" s="88"/>
      <c r="I253" s="305">
        <v>61</v>
      </c>
      <c r="J253" s="345"/>
      <c r="K253" s="345"/>
      <c r="L253" s="235">
        <v>74.963699999999989</v>
      </c>
      <c r="M253" s="93">
        <v>4572.78</v>
      </c>
      <c r="N253" s="311">
        <v>4572.78</v>
      </c>
      <c r="O253" s="311"/>
      <c r="P253" s="311">
        <v>0</v>
      </c>
      <c r="Q253" s="311">
        <v>4572.7856999999995</v>
      </c>
      <c r="R253" s="245">
        <v>-5.6999999997060513E-3</v>
      </c>
      <c r="S253" s="313">
        <v>0</v>
      </c>
      <c r="T253" s="299">
        <v>1.0000012465065014</v>
      </c>
      <c r="U253" s="277">
        <v>102.69</v>
      </c>
      <c r="V253" s="100"/>
      <c r="W253" s="100">
        <f t="shared" si="23"/>
        <v>72.745414587846</v>
      </c>
      <c r="X253" s="101">
        <f t="shared" si="26"/>
        <v>0.70839823339999997</v>
      </c>
      <c r="Y253" s="102" t="b">
        <f t="shared" si="29"/>
        <v>0</v>
      </c>
      <c r="Z253" s="86">
        <v>102.69</v>
      </c>
      <c r="AA253" s="103">
        <f t="shared" si="27"/>
        <v>102.69</v>
      </c>
      <c r="AB253" s="118">
        <v>6263.81</v>
      </c>
      <c r="AC253" s="104" t="b">
        <f t="shared" si="30"/>
        <v>0</v>
      </c>
      <c r="AE253" s="71" t="s">
        <v>197</v>
      </c>
      <c r="AG253" s="105">
        <f t="shared" si="28"/>
        <v>74.963699999999989</v>
      </c>
      <c r="AH253" s="104">
        <f t="shared" si="31"/>
        <v>4572.7856999999995</v>
      </c>
    </row>
    <row r="254" spans="1:34" s="209" customFormat="1" ht="12.6" customHeight="1" x14ac:dyDescent="0.2">
      <c r="A254" s="198">
        <v>11</v>
      </c>
      <c r="B254" s="199"/>
      <c r="C254" s="200" t="s">
        <v>198</v>
      </c>
      <c r="D254" s="201"/>
      <c r="E254" s="229"/>
      <c r="F254" s="247"/>
      <c r="G254" s="201"/>
      <c r="H254" s="201"/>
      <c r="I254" s="306"/>
      <c r="J254" s="346"/>
      <c r="K254" s="346"/>
      <c r="L254" s="236"/>
      <c r="M254" s="203">
        <v>612800.57999999996</v>
      </c>
      <c r="N254" s="203"/>
      <c r="O254" s="203"/>
      <c r="P254" s="203">
        <v>492341.60938400001</v>
      </c>
      <c r="Q254" s="203">
        <v>612800.60203499999</v>
      </c>
      <c r="R254" s="264">
        <v>-2.2035000030882657E-2</v>
      </c>
      <c r="S254" s="290">
        <v>0.80342875880437326</v>
      </c>
      <c r="T254" s="264"/>
      <c r="U254" s="278"/>
      <c r="V254" s="218"/>
      <c r="W254" s="218">
        <f t="shared" si="23"/>
        <v>0</v>
      </c>
      <c r="X254" s="219" t="e">
        <f t="shared" si="26"/>
        <v>#DIV/0!</v>
      </c>
      <c r="Y254" s="220" t="b">
        <f t="shared" si="29"/>
        <v>1</v>
      </c>
      <c r="Z254" s="201"/>
      <c r="AA254" s="221">
        <f t="shared" si="27"/>
        <v>0</v>
      </c>
      <c r="AB254" s="222">
        <v>839451.92</v>
      </c>
      <c r="AC254" s="209" t="b">
        <f t="shared" si="30"/>
        <v>0</v>
      </c>
      <c r="AE254" s="200" t="s">
        <v>198</v>
      </c>
      <c r="AG254" s="208">
        <f t="shared" si="28"/>
        <v>0</v>
      </c>
      <c r="AH254" s="209">
        <f t="shared" si="31"/>
        <v>0</v>
      </c>
    </row>
    <row r="255" spans="1:34" ht="3" customHeight="1" x14ac:dyDescent="0.2">
      <c r="A255" s="65" t="s">
        <v>199</v>
      </c>
      <c r="B255" s="65" t="s">
        <v>200</v>
      </c>
      <c r="C255" s="99" t="s">
        <v>1607</v>
      </c>
      <c r="D255" s="65" t="s">
        <v>3</v>
      </c>
      <c r="E255" s="228" t="s">
        <v>32</v>
      </c>
      <c r="F255" s="246">
        <v>296.2</v>
      </c>
      <c r="G255" s="88">
        <v>207.34</v>
      </c>
      <c r="H255" s="88">
        <v>88.859999999999985</v>
      </c>
      <c r="I255" s="305">
        <v>296.2</v>
      </c>
      <c r="J255" s="345"/>
      <c r="K255" s="345"/>
      <c r="L255" s="235">
        <v>67.510400000000004</v>
      </c>
      <c r="M255" s="93">
        <v>19996.580000000002</v>
      </c>
      <c r="N255" s="311">
        <v>13997.6</v>
      </c>
      <c r="O255" s="311"/>
      <c r="P255" s="311">
        <v>5998.9741439999998</v>
      </c>
      <c r="Q255" s="311">
        <v>19996.580480000001</v>
      </c>
      <c r="R255" s="245">
        <v>-4.799999987881165E-4</v>
      </c>
      <c r="S255" s="313">
        <v>0.30000000720123138</v>
      </c>
      <c r="T255" s="299">
        <v>1.0000000240041047</v>
      </c>
      <c r="U255" s="277">
        <v>92.48</v>
      </c>
      <c r="V255" s="100"/>
      <c r="W255" s="100">
        <f t="shared" si="23"/>
        <v>65.512668624832003</v>
      </c>
      <c r="X255" s="101">
        <f t="shared" si="26"/>
        <v>0.70839823339999997</v>
      </c>
      <c r="Y255" s="102" t="b">
        <f t="shared" si="29"/>
        <v>0</v>
      </c>
      <c r="Z255" s="86">
        <v>92.48</v>
      </c>
      <c r="AA255" s="103">
        <f t="shared" si="27"/>
        <v>92.48</v>
      </c>
      <c r="AB255" s="76">
        <v>27391.63</v>
      </c>
      <c r="AC255" s="104" t="b">
        <f t="shared" si="30"/>
        <v>0</v>
      </c>
      <c r="AE255" s="71" t="s">
        <v>201</v>
      </c>
      <c r="AG255" s="105">
        <f t="shared" si="28"/>
        <v>67.510400000000004</v>
      </c>
      <c r="AH255" s="104">
        <f t="shared" si="31"/>
        <v>19996.580480000001</v>
      </c>
    </row>
    <row r="256" spans="1:34" ht="60" x14ac:dyDescent="0.2">
      <c r="A256" s="65" t="s">
        <v>202</v>
      </c>
      <c r="B256" s="65" t="s">
        <v>203</v>
      </c>
      <c r="C256" s="99" t="s">
        <v>1608</v>
      </c>
      <c r="D256" s="65" t="s">
        <v>3</v>
      </c>
      <c r="E256" s="228" t="s">
        <v>4</v>
      </c>
      <c r="F256" s="246">
        <v>341.4</v>
      </c>
      <c r="G256" s="88"/>
      <c r="H256" s="88">
        <v>341.4</v>
      </c>
      <c r="I256" s="305">
        <v>341.4</v>
      </c>
      <c r="J256" s="345"/>
      <c r="K256" s="345"/>
      <c r="L256" s="235">
        <v>460.30149999999992</v>
      </c>
      <c r="M256" s="93">
        <v>157146.93</v>
      </c>
      <c r="N256" s="311">
        <v>0</v>
      </c>
      <c r="O256" s="311"/>
      <c r="P256" s="311">
        <v>157146.93209999998</v>
      </c>
      <c r="Q256" s="311">
        <v>157146.93209999998</v>
      </c>
      <c r="R256" s="245">
        <v>-2.0999999833293259E-3</v>
      </c>
      <c r="S256" s="313">
        <v>1.0000000133632898</v>
      </c>
      <c r="T256" s="299">
        <v>1.0000000133632898</v>
      </c>
      <c r="U256" s="277">
        <v>630.54999999999995</v>
      </c>
      <c r="V256" s="100"/>
      <c r="W256" s="100">
        <f t="shared" si="23"/>
        <v>446.68050607036997</v>
      </c>
      <c r="X256" s="101">
        <f t="shared" si="26"/>
        <v>0.70839823339999997</v>
      </c>
      <c r="Y256" s="102" t="b">
        <f t="shared" si="29"/>
        <v>0</v>
      </c>
      <c r="Z256" s="86">
        <v>630.54999999999995</v>
      </c>
      <c r="AA256" s="103">
        <f t="shared" si="27"/>
        <v>630.54999999999995</v>
      </c>
      <c r="AB256" s="76">
        <v>215270.45</v>
      </c>
      <c r="AC256" s="104" t="b">
        <f t="shared" si="30"/>
        <v>0</v>
      </c>
      <c r="AE256" s="71" t="s">
        <v>204</v>
      </c>
      <c r="AG256" s="105">
        <f t="shared" si="28"/>
        <v>460.30149999999992</v>
      </c>
      <c r="AH256" s="104">
        <f t="shared" si="31"/>
        <v>157146.93209999998</v>
      </c>
    </row>
    <row r="257" spans="1:34" ht="60" x14ac:dyDescent="0.2">
      <c r="A257" s="65" t="s">
        <v>205</v>
      </c>
      <c r="B257" s="66">
        <v>87244</v>
      </c>
      <c r="C257" s="99" t="s">
        <v>1609</v>
      </c>
      <c r="D257" s="65" t="s">
        <v>3</v>
      </c>
      <c r="E257" s="228" t="s">
        <v>4</v>
      </c>
      <c r="F257" s="244">
        <v>1482.76</v>
      </c>
      <c r="G257" s="93">
        <v>444.83</v>
      </c>
      <c r="H257" s="93">
        <v>1037.93</v>
      </c>
      <c r="I257" s="305">
        <v>1482.76</v>
      </c>
      <c r="J257" s="345"/>
      <c r="K257" s="345"/>
      <c r="L257" s="235">
        <v>231.483</v>
      </c>
      <c r="M257" s="93">
        <v>343233.73</v>
      </c>
      <c r="N257" s="311">
        <v>102970.58</v>
      </c>
      <c r="O257" s="311"/>
      <c r="P257" s="311">
        <v>240263.15019000001</v>
      </c>
      <c r="Q257" s="311">
        <v>343233.73307999998</v>
      </c>
      <c r="R257" s="245">
        <v>-3.0799999949522316E-3</v>
      </c>
      <c r="S257" s="313">
        <v>0.6999986574454673</v>
      </c>
      <c r="T257" s="299">
        <v>1.0000000089734771</v>
      </c>
      <c r="U257" s="277">
        <v>317.10000000000002</v>
      </c>
      <c r="V257" s="100"/>
      <c r="W257" s="100">
        <f t="shared" si="23"/>
        <v>224.63307981113999</v>
      </c>
      <c r="X257" s="101">
        <f t="shared" si="26"/>
        <v>0.70839823339999997</v>
      </c>
      <c r="Y257" s="102" t="b">
        <f t="shared" si="29"/>
        <v>0</v>
      </c>
      <c r="Z257" s="86">
        <v>317.10000000000002</v>
      </c>
      <c r="AA257" s="103">
        <f t="shared" si="27"/>
        <v>317.10000000000002</v>
      </c>
      <c r="AB257" s="76">
        <v>470189.6</v>
      </c>
      <c r="AC257" s="104" t="b">
        <f t="shared" si="30"/>
        <v>0</v>
      </c>
      <c r="AE257" s="71" t="s">
        <v>1277</v>
      </c>
      <c r="AG257" s="105">
        <f t="shared" si="28"/>
        <v>231.483</v>
      </c>
      <c r="AH257" s="104">
        <f t="shared" si="31"/>
        <v>343233.73307999998</v>
      </c>
    </row>
    <row r="258" spans="1:34" ht="45" x14ac:dyDescent="0.2">
      <c r="A258" s="65" t="s">
        <v>206</v>
      </c>
      <c r="B258" s="65" t="s">
        <v>207</v>
      </c>
      <c r="C258" s="99" t="s">
        <v>1610</v>
      </c>
      <c r="D258" s="65" t="s">
        <v>3</v>
      </c>
      <c r="E258" s="228" t="s">
        <v>4</v>
      </c>
      <c r="F258" s="244">
        <v>1482.76</v>
      </c>
      <c r="G258" s="93">
        <v>444.83</v>
      </c>
      <c r="H258" s="93">
        <v>1037.93</v>
      </c>
      <c r="I258" s="305">
        <v>1482.76</v>
      </c>
      <c r="J258" s="345"/>
      <c r="K258" s="345"/>
      <c r="L258" s="235">
        <v>7.8475000000000001</v>
      </c>
      <c r="M258" s="93">
        <v>11635.95</v>
      </c>
      <c r="N258" s="311">
        <v>3490.8</v>
      </c>
      <c r="O258" s="311"/>
      <c r="P258" s="311">
        <v>8145.1556750000009</v>
      </c>
      <c r="Q258" s="311">
        <v>11635.9591</v>
      </c>
      <c r="R258" s="245">
        <v>-9.0999999993073288E-3</v>
      </c>
      <c r="S258" s="313">
        <v>0.69999919860432547</v>
      </c>
      <c r="T258" s="299">
        <v>1.0000007820590497</v>
      </c>
      <c r="U258" s="277">
        <v>10.75</v>
      </c>
      <c r="V258" s="100"/>
      <c r="W258" s="100">
        <f t="shared" si="23"/>
        <v>7.6152810090499994</v>
      </c>
      <c r="X258" s="101">
        <f t="shared" si="26"/>
        <v>0.70839823339999997</v>
      </c>
      <c r="Y258" s="102" t="b">
        <f t="shared" si="29"/>
        <v>0</v>
      </c>
      <c r="Z258" s="86">
        <v>10.75</v>
      </c>
      <c r="AA258" s="103">
        <f t="shared" si="27"/>
        <v>10.75</v>
      </c>
      <c r="AB258" s="76">
        <v>15932.67</v>
      </c>
      <c r="AC258" s="104" t="b">
        <f t="shared" si="30"/>
        <v>0</v>
      </c>
      <c r="AE258" s="71" t="s">
        <v>208</v>
      </c>
      <c r="AG258" s="105">
        <f t="shared" si="28"/>
        <v>7.8475000000000001</v>
      </c>
      <c r="AH258" s="104">
        <f t="shared" si="31"/>
        <v>11635.9591</v>
      </c>
    </row>
    <row r="259" spans="1:34" ht="30" x14ac:dyDescent="0.2">
      <c r="A259" s="65" t="s">
        <v>209</v>
      </c>
      <c r="B259" s="65" t="s">
        <v>210</v>
      </c>
      <c r="C259" s="99" t="s">
        <v>1611</v>
      </c>
      <c r="D259" s="65" t="s">
        <v>3</v>
      </c>
      <c r="E259" s="228" t="s">
        <v>4</v>
      </c>
      <c r="F259" s="246">
        <v>351</v>
      </c>
      <c r="G259" s="88"/>
      <c r="H259" s="88">
        <v>351</v>
      </c>
      <c r="I259" s="305">
        <v>351</v>
      </c>
      <c r="J259" s="345"/>
      <c r="K259" s="345"/>
      <c r="L259" s="235">
        <v>177.65280000000001</v>
      </c>
      <c r="M259" s="93">
        <v>62356.13</v>
      </c>
      <c r="N259" s="311">
        <v>0</v>
      </c>
      <c r="O259" s="311"/>
      <c r="P259" s="311">
        <v>62356.132800000007</v>
      </c>
      <c r="Q259" s="311">
        <v>62356.132800000007</v>
      </c>
      <c r="R259" s="245">
        <v>-2.8000000093015842E-3</v>
      </c>
      <c r="S259" s="313">
        <v>1.0000000449033641</v>
      </c>
      <c r="T259" s="299">
        <v>1.0000000449033641</v>
      </c>
      <c r="U259" s="277">
        <v>243.36</v>
      </c>
      <c r="V259" s="100"/>
      <c r="W259" s="100">
        <f t="shared" si="23"/>
        <v>172.39579408022399</v>
      </c>
      <c r="X259" s="101">
        <f t="shared" si="26"/>
        <v>0.70839823339999997</v>
      </c>
      <c r="Y259" s="102" t="b">
        <f t="shared" si="29"/>
        <v>0</v>
      </c>
      <c r="Z259" s="86">
        <v>243.36</v>
      </c>
      <c r="AA259" s="103">
        <f t="shared" si="27"/>
        <v>243.36</v>
      </c>
      <c r="AB259" s="76">
        <v>85419.36</v>
      </c>
      <c r="AC259" s="104" t="b">
        <f t="shared" si="30"/>
        <v>0</v>
      </c>
      <c r="AE259" s="71" t="s">
        <v>211</v>
      </c>
      <c r="AG259" s="105">
        <f t="shared" si="28"/>
        <v>177.65280000000001</v>
      </c>
      <c r="AH259" s="104">
        <f t="shared" si="31"/>
        <v>62356.132800000007</v>
      </c>
    </row>
    <row r="260" spans="1:34" x14ac:dyDescent="0.2">
      <c r="A260" s="65" t="s">
        <v>209</v>
      </c>
      <c r="B260" s="65" t="s">
        <v>212</v>
      </c>
      <c r="C260" s="99" t="s">
        <v>1612</v>
      </c>
      <c r="D260" s="65" t="s">
        <v>3</v>
      </c>
      <c r="E260" s="228" t="s">
        <v>32</v>
      </c>
      <c r="F260" s="246">
        <v>403.65</v>
      </c>
      <c r="G260" s="88"/>
      <c r="H260" s="88">
        <v>403.65</v>
      </c>
      <c r="I260" s="305">
        <v>403.65</v>
      </c>
      <c r="J260" s="345"/>
      <c r="K260" s="345"/>
      <c r="L260" s="235">
        <v>45.661499999999997</v>
      </c>
      <c r="M260" s="93">
        <v>18431.259999999998</v>
      </c>
      <c r="N260" s="311">
        <v>0</v>
      </c>
      <c r="O260" s="311"/>
      <c r="P260" s="311">
        <v>18431.264474999996</v>
      </c>
      <c r="Q260" s="311">
        <v>18431.264474999996</v>
      </c>
      <c r="R260" s="245">
        <v>-4.474999997910345E-3</v>
      </c>
      <c r="S260" s="313">
        <v>1.0000002427940358</v>
      </c>
      <c r="T260" s="299">
        <v>1.0000002427940358</v>
      </c>
      <c r="U260" s="277">
        <v>62.55</v>
      </c>
      <c r="V260" s="100"/>
      <c r="W260" s="100">
        <f t="shared" si="23"/>
        <v>44.310309499169996</v>
      </c>
      <c r="X260" s="101">
        <f t="shared" si="26"/>
        <v>0.70839823339999997</v>
      </c>
      <c r="Y260" s="102" t="b">
        <f t="shared" si="29"/>
        <v>0</v>
      </c>
      <c r="Z260" s="86">
        <v>62.55</v>
      </c>
      <c r="AA260" s="103">
        <f t="shared" si="27"/>
        <v>62.55</v>
      </c>
      <c r="AB260" s="76">
        <v>25248.21</v>
      </c>
      <c r="AC260" s="104" t="b">
        <f t="shared" si="30"/>
        <v>0</v>
      </c>
      <c r="AE260" s="71" t="s">
        <v>213</v>
      </c>
      <c r="AG260" s="105">
        <f t="shared" si="28"/>
        <v>45.661499999999997</v>
      </c>
      <c r="AH260" s="104">
        <f t="shared" si="31"/>
        <v>18431.264474999996</v>
      </c>
    </row>
    <row r="261" spans="1:34" s="209" customFormat="1" ht="16.5" customHeight="1" x14ac:dyDescent="0.2">
      <c r="A261" s="198">
        <v>12</v>
      </c>
      <c r="B261" s="199"/>
      <c r="C261" s="200" t="s">
        <v>214</v>
      </c>
      <c r="D261" s="201"/>
      <c r="E261" s="229"/>
      <c r="F261" s="247"/>
      <c r="G261" s="201"/>
      <c r="H261" s="201"/>
      <c r="I261" s="306"/>
      <c r="J261" s="346"/>
      <c r="K261" s="346"/>
      <c r="L261" s="236"/>
      <c r="M261" s="203">
        <v>354639.68999999994</v>
      </c>
      <c r="N261" s="203"/>
      <c r="O261" s="203"/>
      <c r="P261" s="203">
        <v>333993.70259999996</v>
      </c>
      <c r="Q261" s="203">
        <v>354640.35195000004</v>
      </c>
      <c r="R261" s="264">
        <v>-0.66195000009611249</v>
      </c>
      <c r="S261" s="290">
        <v>0.941783201423394</v>
      </c>
      <c r="T261" s="264"/>
      <c r="U261" s="278"/>
      <c r="V261" s="218"/>
      <c r="W261" s="218">
        <f t="shared" si="23"/>
        <v>0</v>
      </c>
      <c r="X261" s="219" t="e">
        <f t="shared" si="26"/>
        <v>#DIV/0!</v>
      </c>
      <c r="Y261" s="220" t="b">
        <f t="shared" si="29"/>
        <v>1</v>
      </c>
      <c r="Z261" s="201"/>
      <c r="AA261" s="221">
        <f t="shared" si="27"/>
        <v>0</v>
      </c>
      <c r="AB261" s="222">
        <v>485808.72</v>
      </c>
      <c r="AC261" s="209" t="b">
        <f t="shared" si="30"/>
        <v>0</v>
      </c>
      <c r="AE261" s="200" t="s">
        <v>214</v>
      </c>
      <c r="AG261" s="208">
        <f t="shared" si="28"/>
        <v>0</v>
      </c>
      <c r="AH261" s="209">
        <f t="shared" si="31"/>
        <v>0</v>
      </c>
    </row>
    <row r="262" spans="1:34" ht="18" customHeight="1" x14ac:dyDescent="0.2">
      <c r="A262" s="120" t="s">
        <v>676</v>
      </c>
      <c r="B262" s="121"/>
      <c r="C262" s="122" t="s">
        <v>1613</v>
      </c>
      <c r="D262" s="123"/>
      <c r="E262" s="230"/>
      <c r="F262" s="249"/>
      <c r="G262" s="123"/>
      <c r="H262" s="123"/>
      <c r="I262" s="307"/>
      <c r="J262" s="347"/>
      <c r="K262" s="347"/>
      <c r="L262" s="237"/>
      <c r="M262" s="129">
        <v>20551.77</v>
      </c>
      <c r="N262" s="129"/>
      <c r="O262" s="129"/>
      <c r="P262" s="129">
        <v>8575.1493999999984</v>
      </c>
      <c r="Q262" s="129">
        <v>20551.7922</v>
      </c>
      <c r="R262" s="267">
        <v>-2.2199999999429565E-2</v>
      </c>
      <c r="S262" s="292">
        <v>0.41724627124573688</v>
      </c>
      <c r="T262" s="266"/>
      <c r="U262" s="279"/>
      <c r="V262" s="100"/>
      <c r="W262" s="100">
        <f t="shared" si="23"/>
        <v>0</v>
      </c>
      <c r="X262" s="101" t="e">
        <f t="shared" si="26"/>
        <v>#DIV/0!</v>
      </c>
      <c r="Y262" s="102" t="b">
        <f t="shared" si="29"/>
        <v>1</v>
      </c>
      <c r="Z262" s="123"/>
      <c r="AA262" s="103">
        <f t="shared" si="27"/>
        <v>0</v>
      </c>
      <c r="AB262" s="131">
        <v>28153.14</v>
      </c>
      <c r="AC262" s="104" t="b">
        <f t="shared" si="30"/>
        <v>0</v>
      </c>
      <c r="AE262" s="122" t="s">
        <v>677</v>
      </c>
      <c r="AG262" s="105">
        <f t="shared" si="28"/>
        <v>0</v>
      </c>
      <c r="AH262" s="104">
        <f t="shared" si="31"/>
        <v>0</v>
      </c>
    </row>
    <row r="263" spans="1:34" ht="35.25" customHeight="1" x14ac:dyDescent="0.2">
      <c r="A263" s="70">
        <v>40909</v>
      </c>
      <c r="B263" s="66">
        <v>91863</v>
      </c>
      <c r="C263" s="99" t="s">
        <v>1614</v>
      </c>
      <c r="D263" s="65" t="s">
        <v>3</v>
      </c>
      <c r="E263" s="228" t="s">
        <v>32</v>
      </c>
      <c r="F263" s="246">
        <v>680</v>
      </c>
      <c r="G263" s="88">
        <v>476</v>
      </c>
      <c r="H263" s="88">
        <v>204</v>
      </c>
      <c r="I263" s="305">
        <v>680</v>
      </c>
      <c r="J263" s="345"/>
      <c r="K263" s="345"/>
      <c r="L263" s="235">
        <v>10.2346</v>
      </c>
      <c r="M263" s="93">
        <v>6959.52</v>
      </c>
      <c r="N263" s="311">
        <v>4871.66</v>
      </c>
      <c r="O263" s="311"/>
      <c r="P263" s="311">
        <v>2087.8584000000001</v>
      </c>
      <c r="Q263" s="311">
        <v>6959.5280000000002</v>
      </c>
      <c r="R263" s="245">
        <v>-7.9999999998108251E-3</v>
      </c>
      <c r="S263" s="313">
        <v>0.30000034485136906</v>
      </c>
      <c r="T263" s="299">
        <v>1.0000011495045635</v>
      </c>
      <c r="U263" s="277">
        <v>14.02</v>
      </c>
      <c r="V263" s="100"/>
      <c r="W263" s="100">
        <f t="shared" si="23"/>
        <v>9.9317432322679995</v>
      </c>
      <c r="X263" s="101">
        <f t="shared" si="26"/>
        <v>0.70839823339999997</v>
      </c>
      <c r="Y263" s="102" t="b">
        <f t="shared" si="29"/>
        <v>0</v>
      </c>
      <c r="Z263" s="88">
        <v>14.02</v>
      </c>
      <c r="AA263" s="103">
        <f t="shared" si="27"/>
        <v>14.02</v>
      </c>
      <c r="AB263" s="76">
        <v>9533.6</v>
      </c>
      <c r="AC263" s="104" t="b">
        <f t="shared" si="30"/>
        <v>0</v>
      </c>
      <c r="AE263" s="106" t="s">
        <v>1278</v>
      </c>
      <c r="AG263" s="105">
        <f t="shared" si="28"/>
        <v>10.2346</v>
      </c>
      <c r="AH263" s="104">
        <f t="shared" si="31"/>
        <v>6959.5280000000002</v>
      </c>
    </row>
    <row r="264" spans="1:34" ht="30" customHeight="1" x14ac:dyDescent="0.2">
      <c r="A264" s="70">
        <v>40910</v>
      </c>
      <c r="B264" s="66">
        <v>91875</v>
      </c>
      <c r="C264" s="99" t="s">
        <v>1615</v>
      </c>
      <c r="D264" s="65" t="s">
        <v>3</v>
      </c>
      <c r="E264" s="228" t="s">
        <v>122</v>
      </c>
      <c r="F264" s="246">
        <v>484</v>
      </c>
      <c r="G264" s="88">
        <v>435.6</v>
      </c>
      <c r="H264" s="88">
        <v>48.399999999999977</v>
      </c>
      <c r="I264" s="305">
        <v>484</v>
      </c>
      <c r="J264" s="345"/>
      <c r="K264" s="345"/>
      <c r="L264" s="235">
        <v>8.2125000000000004</v>
      </c>
      <c r="M264" s="93">
        <v>3974.85</v>
      </c>
      <c r="N264" s="311">
        <v>3577.36</v>
      </c>
      <c r="O264" s="311"/>
      <c r="P264" s="311">
        <v>397.48499999999984</v>
      </c>
      <c r="Q264" s="311">
        <v>3974.8500000000004</v>
      </c>
      <c r="R264" s="245">
        <v>0</v>
      </c>
      <c r="S264" s="313">
        <v>9.9999999999999964E-2</v>
      </c>
      <c r="T264" s="299">
        <v>1.0000000000000002</v>
      </c>
      <c r="U264" s="277">
        <v>11.25</v>
      </c>
      <c r="V264" s="100"/>
      <c r="W264" s="100">
        <f t="shared" si="23"/>
        <v>7.9694801257499996</v>
      </c>
      <c r="X264" s="101">
        <f t="shared" si="26"/>
        <v>0.70839823339999997</v>
      </c>
      <c r="Y264" s="102" t="b">
        <f t="shared" si="29"/>
        <v>0</v>
      </c>
      <c r="Z264" s="88">
        <v>11.25</v>
      </c>
      <c r="AA264" s="103">
        <f t="shared" si="27"/>
        <v>11.25</v>
      </c>
      <c r="AB264" s="76">
        <v>5445</v>
      </c>
      <c r="AC264" s="104" t="b">
        <f t="shared" si="30"/>
        <v>0</v>
      </c>
      <c r="AE264" s="106" t="s">
        <v>1216</v>
      </c>
      <c r="AG264" s="105">
        <f t="shared" si="28"/>
        <v>8.2125000000000004</v>
      </c>
      <c r="AH264" s="104">
        <f t="shared" si="31"/>
        <v>3974.8500000000004</v>
      </c>
    </row>
    <row r="265" spans="1:34" ht="33.75" customHeight="1" x14ac:dyDescent="0.2">
      <c r="A265" s="70">
        <v>40911</v>
      </c>
      <c r="B265" s="66">
        <v>91890</v>
      </c>
      <c r="C265" s="99" t="s">
        <v>1616</v>
      </c>
      <c r="D265" s="65" t="s">
        <v>3</v>
      </c>
      <c r="E265" s="228" t="s">
        <v>122</v>
      </c>
      <c r="F265" s="246">
        <v>157</v>
      </c>
      <c r="G265" s="88"/>
      <c r="H265" s="88">
        <v>157</v>
      </c>
      <c r="I265" s="305">
        <v>157</v>
      </c>
      <c r="J265" s="345"/>
      <c r="K265" s="345"/>
      <c r="L265" s="235">
        <v>13.154599999999999</v>
      </c>
      <c r="M265" s="93">
        <v>2065.27</v>
      </c>
      <c r="N265" s="311">
        <v>0</v>
      </c>
      <c r="O265" s="311"/>
      <c r="P265" s="311">
        <v>2065.2721999999999</v>
      </c>
      <c r="Q265" s="311">
        <v>2065.2721999999999</v>
      </c>
      <c r="R265" s="245">
        <v>-2.1999999999025022E-3</v>
      </c>
      <c r="S265" s="313">
        <v>1.0000010652360223</v>
      </c>
      <c r="T265" s="299">
        <v>1.0000010652360223</v>
      </c>
      <c r="U265" s="277">
        <v>18.02</v>
      </c>
      <c r="V265" s="100"/>
      <c r="W265" s="100">
        <f t="shared" si="23"/>
        <v>12.765336165868</v>
      </c>
      <c r="X265" s="101">
        <f t="shared" si="26"/>
        <v>0.70839823339999997</v>
      </c>
      <c r="Y265" s="102" t="b">
        <f t="shared" si="29"/>
        <v>0</v>
      </c>
      <c r="Z265" s="88">
        <v>18.02</v>
      </c>
      <c r="AA265" s="103">
        <f t="shared" si="27"/>
        <v>18.02</v>
      </c>
      <c r="AB265" s="76">
        <v>2829.14</v>
      </c>
      <c r="AC265" s="104" t="b">
        <f t="shared" si="30"/>
        <v>0</v>
      </c>
      <c r="AE265" s="106" t="s">
        <v>1279</v>
      </c>
      <c r="AG265" s="105">
        <f t="shared" si="28"/>
        <v>13.154599999999999</v>
      </c>
      <c r="AH265" s="104">
        <f t="shared" si="31"/>
        <v>2065.2721999999999</v>
      </c>
    </row>
    <row r="266" spans="1:34" ht="15.75" customHeight="1" x14ac:dyDescent="0.2">
      <c r="A266" s="70">
        <v>40912</v>
      </c>
      <c r="B266" s="65" t="s">
        <v>215</v>
      </c>
      <c r="C266" s="99" t="s">
        <v>1617</v>
      </c>
      <c r="D266" s="65" t="s">
        <v>3</v>
      </c>
      <c r="E266" s="228" t="s">
        <v>216</v>
      </c>
      <c r="F266" s="246">
        <v>500</v>
      </c>
      <c r="G266" s="88"/>
      <c r="H266" s="88">
        <v>500</v>
      </c>
      <c r="I266" s="305">
        <v>500</v>
      </c>
      <c r="J266" s="345"/>
      <c r="K266" s="345"/>
      <c r="L266" s="235">
        <v>0.9709000000000001</v>
      </c>
      <c r="M266" s="93">
        <v>485.45</v>
      </c>
      <c r="N266" s="311">
        <v>0</v>
      </c>
      <c r="O266" s="311"/>
      <c r="P266" s="311">
        <v>485.45000000000005</v>
      </c>
      <c r="Q266" s="311">
        <v>485.45000000000005</v>
      </c>
      <c r="R266" s="245">
        <v>0</v>
      </c>
      <c r="S266" s="313">
        <v>1.0000000000000002</v>
      </c>
      <c r="T266" s="299">
        <v>1.0000000000000002</v>
      </c>
      <c r="U266" s="277">
        <v>1.33</v>
      </c>
      <c r="V266" s="100"/>
      <c r="W266" s="100">
        <f t="shared" si="23"/>
        <v>0.94216965042199996</v>
      </c>
      <c r="X266" s="101">
        <f t="shared" si="26"/>
        <v>0.70839823339999997</v>
      </c>
      <c r="Y266" s="102" t="b">
        <f t="shared" si="29"/>
        <v>0</v>
      </c>
      <c r="Z266" s="88">
        <v>1.33</v>
      </c>
      <c r="AA266" s="103">
        <f t="shared" si="27"/>
        <v>1.33</v>
      </c>
      <c r="AB266" s="82">
        <v>665</v>
      </c>
      <c r="AC266" s="104" t="b">
        <f t="shared" si="30"/>
        <v>0</v>
      </c>
      <c r="AE266" s="71" t="s">
        <v>678</v>
      </c>
      <c r="AG266" s="105">
        <f t="shared" si="28"/>
        <v>0.9709000000000001</v>
      </c>
      <c r="AH266" s="104">
        <f t="shared" si="31"/>
        <v>485.45000000000005</v>
      </c>
    </row>
    <row r="267" spans="1:34" ht="33" customHeight="1" x14ac:dyDescent="0.2">
      <c r="A267" s="70">
        <v>40913</v>
      </c>
      <c r="B267" s="66">
        <v>91849</v>
      </c>
      <c r="C267" s="99" t="s">
        <v>1618</v>
      </c>
      <c r="D267" s="65" t="s">
        <v>3</v>
      </c>
      <c r="E267" s="228" t="s">
        <v>32</v>
      </c>
      <c r="F267" s="246">
        <v>70</v>
      </c>
      <c r="G267" s="88"/>
      <c r="H267" s="88">
        <v>70</v>
      </c>
      <c r="I267" s="305">
        <v>70</v>
      </c>
      <c r="J267" s="345"/>
      <c r="K267" s="345"/>
      <c r="L267" s="235">
        <v>7.3729999999999993</v>
      </c>
      <c r="M267" s="93">
        <v>516.11</v>
      </c>
      <c r="N267" s="311">
        <v>0</v>
      </c>
      <c r="O267" s="311"/>
      <c r="P267" s="311">
        <v>516.1099999999999</v>
      </c>
      <c r="Q267" s="311">
        <v>516.1099999999999</v>
      </c>
      <c r="R267" s="245">
        <v>0</v>
      </c>
      <c r="S267" s="313">
        <v>0.99999999999999978</v>
      </c>
      <c r="T267" s="299">
        <v>0.99999999999999978</v>
      </c>
      <c r="U267" s="277">
        <v>10.1</v>
      </c>
      <c r="V267" s="100"/>
      <c r="W267" s="100">
        <f t="shared" si="23"/>
        <v>7.154822157339999</v>
      </c>
      <c r="X267" s="101">
        <f t="shared" si="26"/>
        <v>0.70839823339999997</v>
      </c>
      <c r="Y267" s="102" t="b">
        <f t="shared" si="29"/>
        <v>0</v>
      </c>
      <c r="Z267" s="88">
        <v>10.1</v>
      </c>
      <c r="AA267" s="103">
        <f t="shared" si="27"/>
        <v>10.1</v>
      </c>
      <c r="AB267" s="82">
        <v>707</v>
      </c>
      <c r="AC267" s="104" t="b">
        <f t="shared" si="30"/>
        <v>0</v>
      </c>
      <c r="AE267" s="71" t="s">
        <v>679</v>
      </c>
      <c r="AG267" s="105">
        <f t="shared" si="28"/>
        <v>7.3729999999999993</v>
      </c>
      <c r="AH267" s="104">
        <f t="shared" si="31"/>
        <v>516.1099999999999</v>
      </c>
    </row>
    <row r="268" spans="1:34" ht="33" customHeight="1" x14ac:dyDescent="0.2">
      <c r="A268" s="70">
        <v>40914</v>
      </c>
      <c r="B268" s="66">
        <v>91854</v>
      </c>
      <c r="C268" s="99" t="s">
        <v>1619</v>
      </c>
      <c r="D268" s="65" t="s">
        <v>3</v>
      </c>
      <c r="E268" s="228" t="s">
        <v>32</v>
      </c>
      <c r="F268" s="246">
        <v>160</v>
      </c>
      <c r="G268" s="88">
        <v>160</v>
      </c>
      <c r="H268" s="88"/>
      <c r="I268" s="305">
        <v>160</v>
      </c>
      <c r="J268" s="345"/>
      <c r="K268" s="345"/>
      <c r="L268" s="235">
        <v>9.1395999999999997</v>
      </c>
      <c r="M268" s="93">
        <v>1462.33</v>
      </c>
      <c r="N268" s="311">
        <v>1462.33</v>
      </c>
      <c r="O268" s="311"/>
      <c r="P268" s="311">
        <v>0</v>
      </c>
      <c r="Q268" s="311">
        <v>1462.336</v>
      </c>
      <c r="R268" s="245">
        <v>0</v>
      </c>
      <c r="S268" s="313">
        <v>0</v>
      </c>
      <c r="T268" s="299">
        <v>1.0000041030410374</v>
      </c>
      <c r="U268" s="277">
        <v>12.52</v>
      </c>
      <c r="V268" s="100"/>
      <c r="W268" s="100">
        <f t="shared" si="23"/>
        <v>8.8691458821679987</v>
      </c>
      <c r="X268" s="101">
        <f t="shared" si="26"/>
        <v>0.70839823339999997</v>
      </c>
      <c r="Y268" s="102" t="b">
        <f t="shared" si="29"/>
        <v>0</v>
      </c>
      <c r="Z268" s="88">
        <v>12.52</v>
      </c>
      <c r="AA268" s="103">
        <f t="shared" si="27"/>
        <v>12.52</v>
      </c>
      <c r="AB268" s="76">
        <v>2003.2</v>
      </c>
      <c r="AC268" s="104" t="b">
        <f t="shared" si="30"/>
        <v>0</v>
      </c>
      <c r="AE268" s="106" t="s">
        <v>1280</v>
      </c>
      <c r="AG268" s="105">
        <f t="shared" si="28"/>
        <v>9.1395999999999997</v>
      </c>
      <c r="AH268" s="104">
        <f t="shared" si="31"/>
        <v>1462.336</v>
      </c>
    </row>
    <row r="269" spans="1:34" ht="79.5" customHeight="1" x14ac:dyDescent="0.2">
      <c r="A269" s="70">
        <v>40915</v>
      </c>
      <c r="B269" s="65" t="s">
        <v>217</v>
      </c>
      <c r="C269" s="99" t="s">
        <v>1620</v>
      </c>
      <c r="D269" s="65" t="s">
        <v>3</v>
      </c>
      <c r="E269" s="228" t="s">
        <v>122</v>
      </c>
      <c r="F269" s="246">
        <v>400</v>
      </c>
      <c r="G269" s="88"/>
      <c r="H269" s="88">
        <v>400</v>
      </c>
      <c r="I269" s="305">
        <v>400</v>
      </c>
      <c r="J269" s="345"/>
      <c r="K269" s="345"/>
      <c r="L269" s="235">
        <v>12.4611</v>
      </c>
      <c r="M269" s="93">
        <v>4984.4399999999996</v>
      </c>
      <c r="N269" s="311">
        <v>0</v>
      </c>
      <c r="O269" s="311"/>
      <c r="P269" s="311">
        <v>4984.4399999999996</v>
      </c>
      <c r="Q269" s="311">
        <v>4984.4399999999996</v>
      </c>
      <c r="R269" s="245">
        <v>0</v>
      </c>
      <c r="S269" s="313">
        <v>1</v>
      </c>
      <c r="T269" s="299">
        <v>1</v>
      </c>
      <c r="U269" s="277">
        <v>17.07</v>
      </c>
      <c r="V269" s="100"/>
      <c r="W269" s="100">
        <f t="shared" si="23"/>
        <v>12.092357844138</v>
      </c>
      <c r="X269" s="101">
        <f t="shared" si="26"/>
        <v>0.70839823339999997</v>
      </c>
      <c r="Y269" s="102" t="b">
        <f t="shared" si="29"/>
        <v>0</v>
      </c>
      <c r="Z269" s="88">
        <v>17.07</v>
      </c>
      <c r="AA269" s="103">
        <f t="shared" si="27"/>
        <v>17.07</v>
      </c>
      <c r="AB269" s="76">
        <v>6828</v>
      </c>
      <c r="AC269" s="104" t="b">
        <f t="shared" si="30"/>
        <v>0</v>
      </c>
      <c r="AE269" s="71" t="s">
        <v>680</v>
      </c>
      <c r="AG269" s="105">
        <f t="shared" si="28"/>
        <v>12.4611</v>
      </c>
      <c r="AH269" s="104">
        <f t="shared" si="31"/>
        <v>4984.4399999999996</v>
      </c>
    </row>
    <row r="270" spans="1:34" ht="36" customHeight="1" x14ac:dyDescent="0.2">
      <c r="A270" s="70">
        <v>40916</v>
      </c>
      <c r="B270" s="65" t="s">
        <v>218</v>
      </c>
      <c r="C270" s="99" t="s">
        <v>1621</v>
      </c>
      <c r="D270" s="65" t="s">
        <v>3</v>
      </c>
      <c r="E270" s="228" t="s">
        <v>216</v>
      </c>
      <c r="F270" s="246">
        <v>20</v>
      </c>
      <c r="G270" s="88"/>
      <c r="H270" s="88">
        <v>20</v>
      </c>
      <c r="I270" s="305">
        <v>20</v>
      </c>
      <c r="J270" s="345"/>
      <c r="K270" s="345"/>
      <c r="L270" s="235">
        <v>5.1903000000000006</v>
      </c>
      <c r="M270" s="93">
        <v>103.8</v>
      </c>
      <c r="N270" s="311">
        <v>0</v>
      </c>
      <c r="O270" s="311"/>
      <c r="P270" s="311">
        <v>103.80600000000001</v>
      </c>
      <c r="Q270" s="311">
        <v>103.80600000000001</v>
      </c>
      <c r="R270" s="245">
        <v>-6.0000000000144382E-3</v>
      </c>
      <c r="S270" s="313">
        <v>1.0000578034682082</v>
      </c>
      <c r="T270" s="299">
        <v>1.0000578034682082</v>
      </c>
      <c r="U270" s="277">
        <v>7.11</v>
      </c>
      <c r="V270" s="100"/>
      <c r="W270" s="100">
        <f t="shared" si="23"/>
        <v>5.0367114394739998</v>
      </c>
      <c r="X270" s="101">
        <f t="shared" si="26"/>
        <v>0.70839823339999997</v>
      </c>
      <c r="Y270" s="102" t="b">
        <f t="shared" si="29"/>
        <v>0</v>
      </c>
      <c r="Z270" s="88">
        <v>7.11</v>
      </c>
      <c r="AA270" s="103">
        <f t="shared" si="27"/>
        <v>7.11</v>
      </c>
      <c r="AB270" s="82">
        <v>142.19999999999999</v>
      </c>
      <c r="AC270" s="104" t="b">
        <f t="shared" si="30"/>
        <v>0</v>
      </c>
      <c r="AE270" s="71" t="s">
        <v>681</v>
      </c>
      <c r="AG270" s="105">
        <f t="shared" si="28"/>
        <v>5.1903000000000006</v>
      </c>
      <c r="AH270" s="104">
        <f t="shared" si="31"/>
        <v>103.80600000000001</v>
      </c>
    </row>
    <row r="271" spans="1:34" ht="15" customHeight="1" x14ac:dyDescent="0.2">
      <c r="A271" s="120" t="s">
        <v>682</v>
      </c>
      <c r="B271" s="121"/>
      <c r="C271" s="122" t="s">
        <v>219</v>
      </c>
      <c r="D271" s="123"/>
      <c r="E271" s="230"/>
      <c r="F271" s="249"/>
      <c r="G271" s="123"/>
      <c r="H271" s="123"/>
      <c r="I271" s="307"/>
      <c r="J271" s="347"/>
      <c r="K271" s="347"/>
      <c r="L271" s="237"/>
      <c r="M271" s="129">
        <v>7777.77</v>
      </c>
      <c r="N271" s="129"/>
      <c r="O271" s="129"/>
      <c r="P271" s="129">
        <v>7777.7922999999992</v>
      </c>
      <c r="Q271" s="129">
        <v>7777.7922999999992</v>
      </c>
      <c r="R271" s="267">
        <v>-2.2299999998722342E-2</v>
      </c>
      <c r="S271" s="292">
        <v>1.0000028671457242</v>
      </c>
      <c r="T271" s="266"/>
      <c r="U271" s="279"/>
      <c r="V271" s="100"/>
      <c r="W271" s="100">
        <f t="shared" ref="W271:W334" si="32">$V$10*U271</f>
        <v>0</v>
      </c>
      <c r="X271" s="101" t="e">
        <f t="shared" si="26"/>
        <v>#DIV/0!</v>
      </c>
      <c r="Y271" s="102" t="b">
        <f t="shared" si="29"/>
        <v>1</v>
      </c>
      <c r="Z271" s="123"/>
      <c r="AA271" s="103">
        <f t="shared" si="27"/>
        <v>0</v>
      </c>
      <c r="AB271" s="131">
        <v>10654.51</v>
      </c>
      <c r="AC271" s="104" t="b">
        <f t="shared" si="30"/>
        <v>0</v>
      </c>
      <c r="AE271" s="122" t="s">
        <v>219</v>
      </c>
      <c r="AG271" s="105">
        <f t="shared" si="28"/>
        <v>0</v>
      </c>
      <c r="AH271" s="104">
        <f t="shared" si="31"/>
        <v>0</v>
      </c>
    </row>
    <row r="272" spans="1:34" ht="34.5" customHeight="1" x14ac:dyDescent="0.2">
      <c r="A272" s="70">
        <v>40940</v>
      </c>
      <c r="B272" s="66">
        <v>91940</v>
      </c>
      <c r="C272" s="99" t="s">
        <v>1622</v>
      </c>
      <c r="D272" s="65" t="s">
        <v>3</v>
      </c>
      <c r="E272" s="228" t="s">
        <v>122</v>
      </c>
      <c r="F272" s="246">
        <v>134</v>
      </c>
      <c r="G272" s="88"/>
      <c r="H272" s="88">
        <v>134</v>
      </c>
      <c r="I272" s="305">
        <v>134</v>
      </c>
      <c r="J272" s="345"/>
      <c r="K272" s="345"/>
      <c r="L272" s="235">
        <v>17.928799999999999</v>
      </c>
      <c r="M272" s="93">
        <v>2402.4499999999998</v>
      </c>
      <c r="N272" s="311">
        <v>0</v>
      </c>
      <c r="O272" s="311"/>
      <c r="P272" s="311">
        <v>2402.4591999999998</v>
      </c>
      <c r="Q272" s="311">
        <v>2402.4591999999998</v>
      </c>
      <c r="R272" s="245">
        <v>-9.1999999999643478E-3</v>
      </c>
      <c r="S272" s="313">
        <v>1.0000038294241296</v>
      </c>
      <c r="T272" s="299">
        <v>1.0000038294241296</v>
      </c>
      <c r="U272" s="277">
        <v>24.56</v>
      </c>
      <c r="V272" s="100"/>
      <c r="W272" s="100">
        <f t="shared" si="32"/>
        <v>17.398260612304</v>
      </c>
      <c r="X272" s="101">
        <f t="shared" ref="X272:X335" si="33">W272/U272</f>
        <v>0.70839823340000008</v>
      </c>
      <c r="Y272" s="102" t="b">
        <f t="shared" si="29"/>
        <v>0</v>
      </c>
      <c r="Z272" s="88">
        <v>24.56</v>
      </c>
      <c r="AA272" s="103">
        <f t="shared" ref="AA272:AA335" si="34">Z272*$AA$13</f>
        <v>24.56</v>
      </c>
      <c r="AB272" s="76">
        <v>3291.04</v>
      </c>
      <c r="AC272" s="104" t="b">
        <f t="shared" si="30"/>
        <v>0</v>
      </c>
      <c r="AE272" s="106" t="s">
        <v>1281</v>
      </c>
      <c r="AG272" s="105">
        <f t="shared" ref="AG272:AG335" si="35">U272-(U272*27%)</f>
        <v>17.928799999999999</v>
      </c>
      <c r="AH272" s="104">
        <f t="shared" si="31"/>
        <v>2402.4591999999998</v>
      </c>
    </row>
    <row r="273" spans="1:34" ht="33.75" customHeight="1" x14ac:dyDescent="0.2">
      <c r="A273" s="70">
        <v>40941</v>
      </c>
      <c r="B273" s="66">
        <v>91942</v>
      </c>
      <c r="C273" s="99" t="s">
        <v>1623</v>
      </c>
      <c r="D273" s="65" t="s">
        <v>3</v>
      </c>
      <c r="E273" s="228" t="s">
        <v>122</v>
      </c>
      <c r="F273" s="246">
        <v>145</v>
      </c>
      <c r="G273" s="88"/>
      <c r="H273" s="88">
        <v>145</v>
      </c>
      <c r="I273" s="305">
        <v>145</v>
      </c>
      <c r="J273" s="345"/>
      <c r="K273" s="345"/>
      <c r="L273" s="235">
        <v>34.755299999999998</v>
      </c>
      <c r="M273" s="93">
        <v>5039.51</v>
      </c>
      <c r="N273" s="311">
        <v>0</v>
      </c>
      <c r="O273" s="311"/>
      <c r="P273" s="311">
        <v>5039.5185000000001</v>
      </c>
      <c r="Q273" s="311">
        <v>5039.5185000000001</v>
      </c>
      <c r="R273" s="245">
        <v>-8.4999999999126885E-3</v>
      </c>
      <c r="S273" s="313">
        <v>1.0000016866719186</v>
      </c>
      <c r="T273" s="299">
        <v>1.0000016866719186</v>
      </c>
      <c r="U273" s="277">
        <v>47.61</v>
      </c>
      <c r="V273" s="100"/>
      <c r="W273" s="100">
        <f t="shared" si="32"/>
        <v>33.726839892173999</v>
      </c>
      <c r="X273" s="101">
        <f t="shared" si="33"/>
        <v>0.70839823339999997</v>
      </c>
      <c r="Y273" s="102" t="b">
        <f t="shared" si="29"/>
        <v>0</v>
      </c>
      <c r="Z273" s="88">
        <v>47.61</v>
      </c>
      <c r="AA273" s="103">
        <f t="shared" si="34"/>
        <v>47.61</v>
      </c>
      <c r="AB273" s="76">
        <v>6903.45</v>
      </c>
      <c r="AC273" s="104" t="b">
        <f t="shared" si="30"/>
        <v>0</v>
      </c>
      <c r="AE273" s="106" t="s">
        <v>1282</v>
      </c>
      <c r="AG273" s="105">
        <f t="shared" si="35"/>
        <v>34.755299999999998</v>
      </c>
      <c r="AH273" s="104">
        <f t="shared" si="31"/>
        <v>5039.5185000000001</v>
      </c>
    </row>
    <row r="274" spans="1:34" ht="30" x14ac:dyDescent="0.2">
      <c r="A274" s="70">
        <v>40942</v>
      </c>
      <c r="B274" s="66">
        <v>91937</v>
      </c>
      <c r="C274" s="99" t="s">
        <v>1624</v>
      </c>
      <c r="D274" s="65" t="s">
        <v>3</v>
      </c>
      <c r="E274" s="228" t="s">
        <v>122</v>
      </c>
      <c r="F274" s="246">
        <v>22</v>
      </c>
      <c r="G274" s="88"/>
      <c r="H274" s="88">
        <v>22</v>
      </c>
      <c r="I274" s="305">
        <v>22</v>
      </c>
      <c r="J274" s="345"/>
      <c r="K274" s="345"/>
      <c r="L274" s="235">
        <v>15.264299999999999</v>
      </c>
      <c r="M274" s="93">
        <v>335.81</v>
      </c>
      <c r="N274" s="311">
        <v>0</v>
      </c>
      <c r="O274" s="311"/>
      <c r="P274" s="311">
        <v>335.81459999999998</v>
      </c>
      <c r="Q274" s="311">
        <v>335.81459999999998</v>
      </c>
      <c r="R274" s="245">
        <v>-4.5999999999821739E-3</v>
      </c>
      <c r="S274" s="313">
        <v>1.000013698222209</v>
      </c>
      <c r="T274" s="299">
        <v>1.000013698222209</v>
      </c>
      <c r="U274" s="277">
        <v>20.91</v>
      </c>
      <c r="V274" s="100"/>
      <c r="W274" s="100">
        <f t="shared" si="32"/>
        <v>14.812607060393999</v>
      </c>
      <c r="X274" s="101">
        <f t="shared" si="33"/>
        <v>0.70839823339999997</v>
      </c>
      <c r="Y274" s="102" t="b">
        <f t="shared" si="29"/>
        <v>0</v>
      </c>
      <c r="Z274" s="88">
        <v>20.91</v>
      </c>
      <c r="AA274" s="103">
        <f t="shared" si="34"/>
        <v>20.91</v>
      </c>
      <c r="AB274" s="82">
        <v>460.02</v>
      </c>
      <c r="AC274" s="104" t="b">
        <f t="shared" si="30"/>
        <v>0</v>
      </c>
      <c r="AE274" s="71" t="s">
        <v>683</v>
      </c>
      <c r="AG274" s="105">
        <f t="shared" si="35"/>
        <v>15.264299999999999</v>
      </c>
      <c r="AH274" s="104">
        <f t="shared" si="31"/>
        <v>335.81459999999998</v>
      </c>
    </row>
    <row r="275" spans="1:34" ht="20.25" customHeight="1" x14ac:dyDescent="0.2">
      <c r="A275" s="120" t="s">
        <v>684</v>
      </c>
      <c r="B275" s="121"/>
      <c r="C275" s="135" t="s">
        <v>1625</v>
      </c>
      <c r="D275" s="123"/>
      <c r="E275" s="230"/>
      <c r="F275" s="249"/>
      <c r="G275" s="123"/>
      <c r="H275" s="123"/>
      <c r="I275" s="307"/>
      <c r="J275" s="347"/>
      <c r="K275" s="347"/>
      <c r="L275" s="237"/>
      <c r="M275" s="129">
        <v>21591.93</v>
      </c>
      <c r="N275" s="129"/>
      <c r="O275" s="129"/>
      <c r="P275" s="129">
        <v>21591.94</v>
      </c>
      <c r="Q275" s="129">
        <v>21591.94</v>
      </c>
      <c r="R275" s="267">
        <v>-9.9999999983992893E-3</v>
      </c>
      <c r="S275" s="292">
        <v>1.0000004631359956</v>
      </c>
      <c r="T275" s="266"/>
      <c r="U275" s="279"/>
      <c r="V275" s="100"/>
      <c r="W275" s="100">
        <f t="shared" si="32"/>
        <v>0</v>
      </c>
      <c r="X275" s="101" t="e">
        <f t="shared" si="33"/>
        <v>#DIV/0!</v>
      </c>
      <c r="Y275" s="102" t="b">
        <f t="shared" si="29"/>
        <v>1</v>
      </c>
      <c r="Z275" s="123"/>
      <c r="AA275" s="103">
        <f t="shared" si="34"/>
        <v>0</v>
      </c>
      <c r="AB275" s="131">
        <v>29578</v>
      </c>
      <c r="AC275" s="104" t="b">
        <f t="shared" si="30"/>
        <v>0</v>
      </c>
      <c r="AE275" s="135" t="s">
        <v>685</v>
      </c>
      <c r="AG275" s="105">
        <f t="shared" si="35"/>
        <v>0</v>
      </c>
      <c r="AH275" s="104">
        <f t="shared" si="31"/>
        <v>0</v>
      </c>
    </row>
    <row r="276" spans="1:34" ht="33" customHeight="1" x14ac:dyDescent="0.2">
      <c r="A276" s="70">
        <v>40969</v>
      </c>
      <c r="B276" s="66">
        <v>91926</v>
      </c>
      <c r="C276" s="99" t="s">
        <v>1626</v>
      </c>
      <c r="D276" s="65" t="s">
        <v>3</v>
      </c>
      <c r="E276" s="228" t="s">
        <v>32</v>
      </c>
      <c r="F276" s="246">
        <v>4700</v>
      </c>
      <c r="G276" s="88"/>
      <c r="H276" s="88">
        <v>4700</v>
      </c>
      <c r="I276" s="305">
        <v>4700</v>
      </c>
      <c r="J276" s="345"/>
      <c r="K276" s="345"/>
      <c r="L276" s="235">
        <v>4.1318000000000001</v>
      </c>
      <c r="M276" s="93">
        <v>19419.46</v>
      </c>
      <c r="N276" s="311">
        <v>0</v>
      </c>
      <c r="O276" s="311"/>
      <c r="P276" s="311">
        <v>19419.46</v>
      </c>
      <c r="Q276" s="311">
        <v>19419.46</v>
      </c>
      <c r="R276" s="245">
        <v>0</v>
      </c>
      <c r="S276" s="313">
        <v>1</v>
      </c>
      <c r="T276" s="299">
        <v>1</v>
      </c>
      <c r="U276" s="277">
        <v>5.66</v>
      </c>
      <c r="V276" s="100"/>
      <c r="W276" s="100">
        <f t="shared" si="32"/>
        <v>4.0095340010439999</v>
      </c>
      <c r="X276" s="101">
        <f t="shared" si="33"/>
        <v>0.70839823339999997</v>
      </c>
      <c r="Y276" s="102" t="b">
        <f t="shared" si="29"/>
        <v>0</v>
      </c>
      <c r="Z276" s="88">
        <v>5.66</v>
      </c>
      <c r="AA276" s="103">
        <f t="shared" si="34"/>
        <v>5.66</v>
      </c>
      <c r="AB276" s="76">
        <v>26602</v>
      </c>
      <c r="AC276" s="104" t="b">
        <f t="shared" si="30"/>
        <v>0</v>
      </c>
      <c r="AE276" s="106" t="s">
        <v>1283</v>
      </c>
      <c r="AG276" s="105">
        <f t="shared" si="35"/>
        <v>4.1318000000000001</v>
      </c>
      <c r="AH276" s="104">
        <f t="shared" si="31"/>
        <v>19419.46</v>
      </c>
    </row>
    <row r="277" spans="1:34" ht="34.5" customHeight="1" x14ac:dyDescent="0.2">
      <c r="A277" s="70">
        <v>40970</v>
      </c>
      <c r="B277" s="66">
        <v>91927</v>
      </c>
      <c r="C277" s="99" t="s">
        <v>1627</v>
      </c>
      <c r="D277" s="65" t="s">
        <v>3</v>
      </c>
      <c r="E277" s="228" t="s">
        <v>32</v>
      </c>
      <c r="F277" s="246">
        <v>150</v>
      </c>
      <c r="G277" s="88"/>
      <c r="H277" s="88">
        <v>150</v>
      </c>
      <c r="I277" s="305">
        <v>150</v>
      </c>
      <c r="J277" s="345"/>
      <c r="K277" s="345"/>
      <c r="L277" s="235">
        <v>4.6208999999999998</v>
      </c>
      <c r="M277" s="93">
        <v>693.13</v>
      </c>
      <c r="N277" s="311">
        <v>0</v>
      </c>
      <c r="O277" s="311"/>
      <c r="P277" s="311">
        <v>693.13499999999999</v>
      </c>
      <c r="Q277" s="311">
        <v>693.13499999999999</v>
      </c>
      <c r="R277" s="245">
        <v>-4.9999999999954525E-3</v>
      </c>
      <c r="S277" s="313">
        <v>1.0000072136540044</v>
      </c>
      <c r="T277" s="299">
        <v>1.0000072136540044</v>
      </c>
      <c r="U277" s="277">
        <v>6.33</v>
      </c>
      <c r="V277" s="100"/>
      <c r="W277" s="100">
        <f t="shared" si="32"/>
        <v>4.4841608174219996</v>
      </c>
      <c r="X277" s="101">
        <f t="shared" si="33"/>
        <v>0.70839823339999997</v>
      </c>
      <c r="Y277" s="102" t="b">
        <f t="shared" si="29"/>
        <v>0</v>
      </c>
      <c r="Z277" s="88">
        <v>6.33</v>
      </c>
      <c r="AA277" s="103">
        <f t="shared" si="34"/>
        <v>6.33</v>
      </c>
      <c r="AB277" s="82">
        <v>949.5</v>
      </c>
      <c r="AC277" s="104" t="b">
        <f t="shared" si="30"/>
        <v>0</v>
      </c>
      <c r="AE277" s="106" t="s">
        <v>1284</v>
      </c>
      <c r="AG277" s="105">
        <f t="shared" si="35"/>
        <v>4.6208999999999998</v>
      </c>
      <c r="AH277" s="104">
        <f t="shared" si="31"/>
        <v>693.13499999999999</v>
      </c>
    </row>
    <row r="278" spans="1:34" ht="19.5" customHeight="1" x14ac:dyDescent="0.2">
      <c r="A278" s="70">
        <v>40971</v>
      </c>
      <c r="B278" s="65" t="s">
        <v>220</v>
      </c>
      <c r="C278" s="99" t="s">
        <v>1628</v>
      </c>
      <c r="D278" s="65" t="s">
        <v>3</v>
      </c>
      <c r="E278" s="228" t="s">
        <v>32</v>
      </c>
      <c r="F278" s="246">
        <v>150</v>
      </c>
      <c r="G278" s="88"/>
      <c r="H278" s="88">
        <v>150</v>
      </c>
      <c r="I278" s="305">
        <v>150</v>
      </c>
      <c r="J278" s="345"/>
      <c r="K278" s="345"/>
      <c r="L278" s="235">
        <v>9.8622999999999994</v>
      </c>
      <c r="M278" s="93">
        <v>1479.34</v>
      </c>
      <c r="N278" s="311">
        <v>0</v>
      </c>
      <c r="O278" s="311"/>
      <c r="P278" s="311">
        <v>1479.3449999999998</v>
      </c>
      <c r="Q278" s="311">
        <v>1479.3449999999998</v>
      </c>
      <c r="R278" s="245">
        <v>-4.9999999998817657E-3</v>
      </c>
      <c r="S278" s="313">
        <v>1.0000033798856245</v>
      </c>
      <c r="T278" s="299">
        <v>1.0000033798856245</v>
      </c>
      <c r="U278" s="277">
        <v>13.51</v>
      </c>
      <c r="V278" s="100"/>
      <c r="W278" s="100">
        <f t="shared" si="32"/>
        <v>9.5704601332339987</v>
      </c>
      <c r="X278" s="101">
        <f t="shared" si="33"/>
        <v>0.70839823339999997</v>
      </c>
      <c r="Y278" s="102" t="b">
        <f t="shared" si="29"/>
        <v>0</v>
      </c>
      <c r="Z278" s="88">
        <v>13.51</v>
      </c>
      <c r="AA278" s="103">
        <f t="shared" si="34"/>
        <v>13.51</v>
      </c>
      <c r="AB278" s="76">
        <v>2026.5</v>
      </c>
      <c r="AC278" s="104" t="b">
        <f t="shared" si="30"/>
        <v>0</v>
      </c>
      <c r="AE278" s="71" t="s">
        <v>686</v>
      </c>
      <c r="AG278" s="105">
        <f t="shared" si="35"/>
        <v>9.8622999999999994</v>
      </c>
      <c r="AH278" s="104">
        <f t="shared" si="31"/>
        <v>1479.3449999999998</v>
      </c>
    </row>
    <row r="279" spans="1:34" ht="15" customHeight="1" x14ac:dyDescent="0.2">
      <c r="A279" s="120" t="s">
        <v>687</v>
      </c>
      <c r="B279" s="121"/>
      <c r="C279" s="135" t="s">
        <v>1629</v>
      </c>
      <c r="D279" s="123"/>
      <c r="E279" s="230"/>
      <c r="F279" s="249"/>
      <c r="G279" s="123"/>
      <c r="H279" s="123"/>
      <c r="I279" s="307"/>
      <c r="J279" s="347"/>
      <c r="K279" s="347"/>
      <c r="L279" s="237"/>
      <c r="M279" s="129">
        <v>5894.6</v>
      </c>
      <c r="N279" s="129"/>
      <c r="O279" s="129"/>
      <c r="P279" s="129">
        <v>5894.6113000000005</v>
      </c>
      <c r="Q279" s="129">
        <v>5894.6113000000005</v>
      </c>
      <c r="R279" s="267">
        <v>-1.1300000000119326E-2</v>
      </c>
      <c r="S279" s="292">
        <v>1.0000019170087877</v>
      </c>
      <c r="T279" s="266"/>
      <c r="U279" s="279"/>
      <c r="V279" s="100"/>
      <c r="W279" s="100">
        <f t="shared" si="32"/>
        <v>0</v>
      </c>
      <c r="X279" s="101" t="e">
        <f t="shared" si="33"/>
        <v>#DIV/0!</v>
      </c>
      <c r="Y279" s="102" t="b">
        <f t="shared" si="29"/>
        <v>1</v>
      </c>
      <c r="Z279" s="123"/>
      <c r="AA279" s="103">
        <f t="shared" si="34"/>
        <v>0</v>
      </c>
      <c r="AB279" s="131">
        <v>8074.81</v>
      </c>
      <c r="AC279" s="104" t="b">
        <f t="shared" si="30"/>
        <v>0</v>
      </c>
      <c r="AE279" s="135" t="s">
        <v>688</v>
      </c>
      <c r="AG279" s="105">
        <f t="shared" si="35"/>
        <v>0</v>
      </c>
      <c r="AH279" s="104">
        <f t="shared" si="31"/>
        <v>0</v>
      </c>
    </row>
    <row r="280" spans="1:34" ht="30.75" customHeight="1" x14ac:dyDescent="0.2">
      <c r="A280" s="70">
        <v>41000</v>
      </c>
      <c r="B280" s="66">
        <v>91953</v>
      </c>
      <c r="C280" s="99" t="s">
        <v>1630</v>
      </c>
      <c r="D280" s="65" t="s">
        <v>3</v>
      </c>
      <c r="E280" s="228" t="s">
        <v>122</v>
      </c>
      <c r="F280" s="246">
        <v>30</v>
      </c>
      <c r="G280" s="88"/>
      <c r="H280" s="88">
        <v>30</v>
      </c>
      <c r="I280" s="305">
        <v>30</v>
      </c>
      <c r="J280" s="345"/>
      <c r="K280" s="345"/>
      <c r="L280" s="235">
        <v>26.608499999999999</v>
      </c>
      <c r="M280" s="93">
        <v>798.25</v>
      </c>
      <c r="N280" s="311">
        <v>0</v>
      </c>
      <c r="O280" s="311"/>
      <c r="P280" s="311">
        <v>798.255</v>
      </c>
      <c r="Q280" s="311">
        <v>798.255</v>
      </c>
      <c r="R280" s="245">
        <v>-4.9999999999954525E-3</v>
      </c>
      <c r="S280" s="313">
        <v>1.0000062637018479</v>
      </c>
      <c r="T280" s="299">
        <v>1.0000062637018479</v>
      </c>
      <c r="U280" s="277">
        <v>36.450000000000003</v>
      </c>
      <c r="V280" s="100"/>
      <c r="W280" s="100">
        <f t="shared" si="32"/>
        <v>25.821115607430002</v>
      </c>
      <c r="X280" s="101">
        <f t="shared" si="33"/>
        <v>0.70839823339999997</v>
      </c>
      <c r="Y280" s="102" t="b">
        <f t="shared" si="29"/>
        <v>0</v>
      </c>
      <c r="Z280" s="88">
        <v>36.450000000000003</v>
      </c>
      <c r="AA280" s="103">
        <f t="shared" si="34"/>
        <v>36.450000000000003</v>
      </c>
      <c r="AB280" s="76">
        <v>1093.5</v>
      </c>
      <c r="AC280" s="104" t="b">
        <f t="shared" si="30"/>
        <v>0</v>
      </c>
      <c r="AE280" s="106" t="s">
        <v>1285</v>
      </c>
      <c r="AG280" s="105">
        <f t="shared" si="35"/>
        <v>26.608499999999999</v>
      </c>
      <c r="AH280" s="104">
        <f t="shared" si="31"/>
        <v>798.255</v>
      </c>
    </row>
    <row r="281" spans="1:34" ht="28.5" customHeight="1" x14ac:dyDescent="0.2">
      <c r="A281" s="70">
        <v>41001</v>
      </c>
      <c r="B281" s="66">
        <v>91959</v>
      </c>
      <c r="C281" s="99" t="s">
        <v>1631</v>
      </c>
      <c r="D281" s="65" t="s">
        <v>3</v>
      </c>
      <c r="E281" s="228" t="s">
        <v>122</v>
      </c>
      <c r="F281" s="246">
        <v>9</v>
      </c>
      <c r="G281" s="88"/>
      <c r="H281" s="88">
        <v>9</v>
      </c>
      <c r="I281" s="305">
        <v>9</v>
      </c>
      <c r="J281" s="345"/>
      <c r="K281" s="345"/>
      <c r="L281" s="235">
        <v>40.215699999999998</v>
      </c>
      <c r="M281" s="93">
        <v>361.94</v>
      </c>
      <c r="N281" s="311">
        <v>0</v>
      </c>
      <c r="O281" s="311"/>
      <c r="P281" s="311">
        <v>361.94129999999996</v>
      </c>
      <c r="Q281" s="311">
        <v>361.94129999999996</v>
      </c>
      <c r="R281" s="245">
        <v>-1.2999999999578904E-3</v>
      </c>
      <c r="S281" s="313">
        <v>1.0000035917555394</v>
      </c>
      <c r="T281" s="299">
        <v>1.0000035917555394</v>
      </c>
      <c r="U281" s="277">
        <v>55.09</v>
      </c>
      <c r="V281" s="100"/>
      <c r="W281" s="100">
        <f t="shared" si="32"/>
        <v>39.025658678006003</v>
      </c>
      <c r="X281" s="101">
        <f t="shared" si="33"/>
        <v>0.70839823339999997</v>
      </c>
      <c r="Y281" s="102" t="b">
        <f t="shared" si="29"/>
        <v>0</v>
      </c>
      <c r="Z281" s="88">
        <v>55.09</v>
      </c>
      <c r="AA281" s="103">
        <f t="shared" si="34"/>
        <v>55.09</v>
      </c>
      <c r="AB281" s="82">
        <v>495.81</v>
      </c>
      <c r="AC281" s="104" t="b">
        <f t="shared" si="30"/>
        <v>0</v>
      </c>
      <c r="AE281" s="106" t="s">
        <v>1286</v>
      </c>
      <c r="AG281" s="105">
        <f t="shared" si="35"/>
        <v>40.215699999999998</v>
      </c>
      <c r="AH281" s="104">
        <f t="shared" si="31"/>
        <v>361.94129999999996</v>
      </c>
    </row>
    <row r="282" spans="1:34" ht="28.5" customHeight="1" x14ac:dyDescent="0.2">
      <c r="A282" s="70">
        <v>41002</v>
      </c>
      <c r="B282" s="66">
        <v>91967</v>
      </c>
      <c r="C282" s="99" t="s">
        <v>1632</v>
      </c>
      <c r="D282" s="65" t="s">
        <v>3</v>
      </c>
      <c r="E282" s="228" t="s">
        <v>122</v>
      </c>
      <c r="F282" s="246">
        <v>3</v>
      </c>
      <c r="G282" s="88"/>
      <c r="H282" s="88">
        <v>3</v>
      </c>
      <c r="I282" s="305">
        <v>3</v>
      </c>
      <c r="J282" s="345"/>
      <c r="K282" s="345"/>
      <c r="L282" s="235">
        <v>53.830199999999991</v>
      </c>
      <c r="M282" s="93">
        <v>161.49</v>
      </c>
      <c r="N282" s="311">
        <v>0</v>
      </c>
      <c r="O282" s="311"/>
      <c r="P282" s="311">
        <v>161.49059999999997</v>
      </c>
      <c r="Q282" s="311">
        <v>161.49059999999997</v>
      </c>
      <c r="R282" s="245">
        <v>-5.9999999996307452E-4</v>
      </c>
      <c r="S282" s="313">
        <v>1.0000037154003341</v>
      </c>
      <c r="T282" s="299">
        <v>1.0000037154003341</v>
      </c>
      <c r="U282" s="277">
        <v>73.739999999999995</v>
      </c>
      <c r="V282" s="100"/>
      <c r="W282" s="100">
        <f t="shared" si="32"/>
        <v>52.237285730915993</v>
      </c>
      <c r="X282" s="101">
        <f t="shared" si="33"/>
        <v>0.70839823339999997</v>
      </c>
      <c r="Y282" s="102" t="b">
        <f t="shared" si="29"/>
        <v>0</v>
      </c>
      <c r="Z282" s="88">
        <v>73.739999999999995</v>
      </c>
      <c r="AA282" s="103">
        <f t="shared" si="34"/>
        <v>73.739999999999995</v>
      </c>
      <c r="AB282" s="82">
        <v>221.22</v>
      </c>
      <c r="AC282" s="104" t="b">
        <f t="shared" si="30"/>
        <v>0</v>
      </c>
      <c r="AE282" s="106" t="s">
        <v>1287</v>
      </c>
      <c r="AG282" s="105">
        <f t="shared" si="35"/>
        <v>53.830199999999991</v>
      </c>
      <c r="AH282" s="104">
        <f t="shared" si="31"/>
        <v>161.49059999999997</v>
      </c>
    </row>
    <row r="283" spans="1:34" ht="30" x14ac:dyDescent="0.2">
      <c r="A283" s="70">
        <v>41003</v>
      </c>
      <c r="B283" s="66">
        <v>97598</v>
      </c>
      <c r="C283" s="99" t="s">
        <v>1633</v>
      </c>
      <c r="D283" s="65" t="s">
        <v>3</v>
      </c>
      <c r="E283" s="228" t="s">
        <v>122</v>
      </c>
      <c r="F283" s="246">
        <v>16</v>
      </c>
      <c r="G283" s="88"/>
      <c r="H283" s="88">
        <v>16</v>
      </c>
      <c r="I283" s="305">
        <v>16</v>
      </c>
      <c r="J283" s="345"/>
      <c r="K283" s="345"/>
      <c r="L283" s="235">
        <v>63.203400000000002</v>
      </c>
      <c r="M283" s="93">
        <v>1011.25</v>
      </c>
      <c r="N283" s="311">
        <v>0</v>
      </c>
      <c r="O283" s="311"/>
      <c r="P283" s="311">
        <v>1011.2544</v>
      </c>
      <c r="Q283" s="311">
        <v>1011.2544</v>
      </c>
      <c r="R283" s="245">
        <v>-4.400000000032378E-3</v>
      </c>
      <c r="S283" s="313">
        <v>1.00000435105068</v>
      </c>
      <c r="T283" s="299">
        <v>1.00000435105068</v>
      </c>
      <c r="U283" s="277">
        <v>86.58</v>
      </c>
      <c r="V283" s="100"/>
      <c r="W283" s="100">
        <f t="shared" si="32"/>
        <v>61.333119047771994</v>
      </c>
      <c r="X283" s="101">
        <f t="shared" si="33"/>
        <v>0.70839823339999997</v>
      </c>
      <c r="Y283" s="102" t="b">
        <f t="shared" si="29"/>
        <v>0</v>
      </c>
      <c r="Z283" s="88">
        <v>86.58</v>
      </c>
      <c r="AA283" s="103">
        <f t="shared" si="34"/>
        <v>86.58</v>
      </c>
      <c r="AB283" s="76">
        <v>1385.28</v>
      </c>
      <c r="AC283" s="104" t="b">
        <f t="shared" si="30"/>
        <v>0</v>
      </c>
      <c r="AE283" s="71" t="s">
        <v>689</v>
      </c>
      <c r="AG283" s="105">
        <f t="shared" si="35"/>
        <v>63.203400000000002</v>
      </c>
      <c r="AH283" s="104">
        <f t="shared" si="31"/>
        <v>1011.2544</v>
      </c>
    </row>
    <row r="284" spans="1:34" ht="31.5" customHeight="1" x14ac:dyDescent="0.2">
      <c r="A284" s="70">
        <v>41004</v>
      </c>
      <c r="B284" s="66">
        <v>91993</v>
      </c>
      <c r="C284" s="99" t="s">
        <v>1634</v>
      </c>
      <c r="D284" s="65" t="s">
        <v>3</v>
      </c>
      <c r="E284" s="228" t="s">
        <v>122</v>
      </c>
      <c r="F284" s="246">
        <v>82</v>
      </c>
      <c r="G284" s="88"/>
      <c r="H284" s="88">
        <v>82</v>
      </c>
      <c r="I284" s="305">
        <v>82</v>
      </c>
      <c r="J284" s="345"/>
      <c r="K284" s="345"/>
      <c r="L284" s="235">
        <v>43.435000000000002</v>
      </c>
      <c r="M284" s="93">
        <v>3561.67</v>
      </c>
      <c r="N284" s="311">
        <v>0</v>
      </c>
      <c r="O284" s="311"/>
      <c r="P284" s="311">
        <v>3561.67</v>
      </c>
      <c r="Q284" s="311">
        <v>3561.67</v>
      </c>
      <c r="R284" s="245">
        <v>0</v>
      </c>
      <c r="S284" s="313">
        <v>1</v>
      </c>
      <c r="T284" s="299">
        <v>1</v>
      </c>
      <c r="U284" s="277">
        <v>59.5</v>
      </c>
      <c r="V284" s="100"/>
      <c r="W284" s="100">
        <f t="shared" si="32"/>
        <v>42.149694887300001</v>
      </c>
      <c r="X284" s="101">
        <f t="shared" si="33"/>
        <v>0.70839823339999997</v>
      </c>
      <c r="Y284" s="102" t="b">
        <f t="shared" si="29"/>
        <v>0</v>
      </c>
      <c r="Z284" s="88">
        <v>59.5</v>
      </c>
      <c r="AA284" s="103">
        <f t="shared" si="34"/>
        <v>59.5</v>
      </c>
      <c r="AB284" s="76">
        <v>4879</v>
      </c>
      <c r="AC284" s="104" t="b">
        <f t="shared" si="30"/>
        <v>0</v>
      </c>
      <c r="AE284" s="106" t="s">
        <v>1288</v>
      </c>
      <c r="AG284" s="105">
        <f t="shared" si="35"/>
        <v>43.435000000000002</v>
      </c>
      <c r="AH284" s="104">
        <f t="shared" si="31"/>
        <v>3561.67</v>
      </c>
    </row>
    <row r="285" spans="1:34" ht="14.25" customHeight="1" x14ac:dyDescent="0.2">
      <c r="A285" s="120" t="s">
        <v>690</v>
      </c>
      <c r="B285" s="121"/>
      <c r="C285" s="135" t="s">
        <v>1635</v>
      </c>
      <c r="D285" s="123"/>
      <c r="E285" s="230"/>
      <c r="F285" s="249"/>
      <c r="G285" s="123"/>
      <c r="H285" s="123"/>
      <c r="I285" s="307"/>
      <c r="J285" s="347"/>
      <c r="K285" s="347"/>
      <c r="L285" s="237"/>
      <c r="M285" s="129">
        <v>4990.96</v>
      </c>
      <c r="N285" s="129"/>
      <c r="O285" s="129"/>
      <c r="P285" s="129">
        <v>4991.01</v>
      </c>
      <c r="Q285" s="129">
        <v>4991.01</v>
      </c>
      <c r="R285" s="267">
        <v>-5.0000000000181899E-2</v>
      </c>
      <c r="S285" s="292">
        <v>1.0000100181127478</v>
      </c>
      <c r="T285" s="266"/>
      <c r="U285" s="279"/>
      <c r="V285" s="100"/>
      <c r="W285" s="100">
        <f t="shared" si="32"/>
        <v>0</v>
      </c>
      <c r="X285" s="101" t="e">
        <f t="shared" si="33"/>
        <v>#DIV/0!</v>
      </c>
      <c r="Y285" s="102" t="b">
        <f t="shared" si="29"/>
        <v>1</v>
      </c>
      <c r="Z285" s="123"/>
      <c r="AA285" s="103">
        <f t="shared" si="34"/>
        <v>0</v>
      </c>
      <c r="AB285" s="131">
        <v>6837</v>
      </c>
      <c r="AC285" s="104" t="b">
        <f t="shared" si="30"/>
        <v>0</v>
      </c>
      <c r="AE285" s="135" t="s">
        <v>691</v>
      </c>
      <c r="AG285" s="105">
        <f t="shared" si="35"/>
        <v>0</v>
      </c>
      <c r="AH285" s="104">
        <f t="shared" si="31"/>
        <v>0</v>
      </c>
    </row>
    <row r="286" spans="1:34" ht="34.5" customHeight="1" x14ac:dyDescent="0.2">
      <c r="A286" s="70">
        <v>41030</v>
      </c>
      <c r="B286" s="66">
        <v>91864</v>
      </c>
      <c r="C286" s="99" t="s">
        <v>1636</v>
      </c>
      <c r="D286" s="65" t="s">
        <v>3</v>
      </c>
      <c r="E286" s="228" t="s">
        <v>32</v>
      </c>
      <c r="F286" s="246">
        <v>16</v>
      </c>
      <c r="G286" s="88"/>
      <c r="H286" s="88">
        <v>16</v>
      </c>
      <c r="I286" s="305">
        <v>16</v>
      </c>
      <c r="J286" s="345"/>
      <c r="K286" s="345"/>
      <c r="L286" s="235">
        <v>13.526900000000001</v>
      </c>
      <c r="M286" s="93">
        <v>216.43</v>
      </c>
      <c r="N286" s="311">
        <v>0</v>
      </c>
      <c r="O286" s="311"/>
      <c r="P286" s="311">
        <v>216.43040000000002</v>
      </c>
      <c r="Q286" s="311">
        <v>216.43040000000002</v>
      </c>
      <c r="R286" s="245">
        <v>-4.0000000001327862E-4</v>
      </c>
      <c r="S286" s="313">
        <v>1.0000018481726194</v>
      </c>
      <c r="T286" s="299">
        <v>1.0000018481726194</v>
      </c>
      <c r="U286" s="277">
        <v>18.53</v>
      </c>
      <c r="V286" s="100"/>
      <c r="W286" s="100">
        <f t="shared" si="32"/>
        <v>13.126619264902001</v>
      </c>
      <c r="X286" s="101">
        <f t="shared" si="33"/>
        <v>0.70839823339999997</v>
      </c>
      <c r="Y286" s="102" t="b">
        <f t="shared" si="29"/>
        <v>0</v>
      </c>
      <c r="Z286" s="88">
        <v>18.53</v>
      </c>
      <c r="AA286" s="103">
        <f t="shared" si="34"/>
        <v>18.53</v>
      </c>
      <c r="AB286" s="82">
        <v>296.48</v>
      </c>
      <c r="AC286" s="104" t="b">
        <f t="shared" si="30"/>
        <v>0</v>
      </c>
      <c r="AE286" s="71" t="s">
        <v>221</v>
      </c>
      <c r="AG286" s="105">
        <f t="shared" si="35"/>
        <v>13.526900000000001</v>
      </c>
      <c r="AH286" s="104">
        <f t="shared" si="31"/>
        <v>216.43040000000002</v>
      </c>
    </row>
    <row r="287" spans="1:34" ht="32.25" customHeight="1" x14ac:dyDescent="0.2">
      <c r="A287" s="70">
        <v>41031</v>
      </c>
      <c r="B287" s="66">
        <v>93008</v>
      </c>
      <c r="C287" s="99" t="s">
        <v>1637</v>
      </c>
      <c r="D287" s="65" t="s">
        <v>3</v>
      </c>
      <c r="E287" s="228" t="s">
        <v>32</v>
      </c>
      <c r="F287" s="246">
        <v>12</v>
      </c>
      <c r="G287" s="88"/>
      <c r="H287" s="88">
        <v>12</v>
      </c>
      <c r="I287" s="305">
        <v>12</v>
      </c>
      <c r="J287" s="345"/>
      <c r="K287" s="345"/>
      <c r="L287" s="235">
        <v>15.7461</v>
      </c>
      <c r="M287" s="93">
        <v>188.95</v>
      </c>
      <c r="N287" s="311">
        <v>0</v>
      </c>
      <c r="O287" s="311"/>
      <c r="P287" s="311">
        <v>188.95320000000001</v>
      </c>
      <c r="Q287" s="311">
        <v>188.95320000000001</v>
      </c>
      <c r="R287" s="245">
        <v>-3.2000000000209639E-3</v>
      </c>
      <c r="S287" s="313">
        <v>1.0000169356972746</v>
      </c>
      <c r="T287" s="299">
        <v>1.0000169356972746</v>
      </c>
      <c r="U287" s="277">
        <v>21.57</v>
      </c>
      <c r="V287" s="100"/>
      <c r="W287" s="100">
        <f t="shared" si="32"/>
        <v>15.280149894437999</v>
      </c>
      <c r="X287" s="101">
        <f t="shared" si="33"/>
        <v>0.70839823339999997</v>
      </c>
      <c r="Y287" s="102" t="b">
        <f t="shared" si="29"/>
        <v>0</v>
      </c>
      <c r="Z287" s="88">
        <v>21.57</v>
      </c>
      <c r="AA287" s="103">
        <f t="shared" si="34"/>
        <v>21.57</v>
      </c>
      <c r="AB287" s="82">
        <v>258.83999999999997</v>
      </c>
      <c r="AC287" s="104" t="b">
        <f t="shared" si="30"/>
        <v>0</v>
      </c>
      <c r="AE287" s="71" t="s">
        <v>1289</v>
      </c>
      <c r="AG287" s="105">
        <f t="shared" si="35"/>
        <v>15.7461</v>
      </c>
      <c r="AH287" s="104">
        <f t="shared" si="31"/>
        <v>188.95320000000001</v>
      </c>
    </row>
    <row r="288" spans="1:34" ht="30" customHeight="1" x14ac:dyDescent="0.2">
      <c r="A288" s="70">
        <v>41032</v>
      </c>
      <c r="B288" s="66">
        <v>91876</v>
      </c>
      <c r="C288" s="99" t="s">
        <v>1638</v>
      </c>
      <c r="D288" s="65" t="s">
        <v>3</v>
      </c>
      <c r="E288" s="228" t="s">
        <v>122</v>
      </c>
      <c r="F288" s="246">
        <v>9</v>
      </c>
      <c r="G288" s="88"/>
      <c r="H288" s="88">
        <v>9</v>
      </c>
      <c r="I288" s="305">
        <v>9</v>
      </c>
      <c r="J288" s="345"/>
      <c r="K288" s="345"/>
      <c r="L288" s="235">
        <v>9.8185000000000002</v>
      </c>
      <c r="M288" s="93">
        <v>88.36</v>
      </c>
      <c r="N288" s="311">
        <v>0</v>
      </c>
      <c r="O288" s="311"/>
      <c r="P288" s="311">
        <v>88.366500000000002</v>
      </c>
      <c r="Q288" s="311">
        <v>88.366500000000002</v>
      </c>
      <c r="R288" s="245">
        <v>-6.5000000000026148E-3</v>
      </c>
      <c r="S288" s="313">
        <v>1.0000735626980535</v>
      </c>
      <c r="T288" s="299">
        <v>1.0000735626980535</v>
      </c>
      <c r="U288" s="277">
        <v>13.45</v>
      </c>
      <c r="V288" s="100"/>
      <c r="W288" s="100">
        <f t="shared" si="32"/>
        <v>9.527956239229999</v>
      </c>
      <c r="X288" s="101">
        <f t="shared" si="33"/>
        <v>0.70839823339999997</v>
      </c>
      <c r="Y288" s="102" t="b">
        <f t="shared" si="29"/>
        <v>0</v>
      </c>
      <c r="Z288" s="88">
        <v>13.45</v>
      </c>
      <c r="AA288" s="103">
        <f t="shared" si="34"/>
        <v>13.45</v>
      </c>
      <c r="AB288" s="82">
        <v>121.05</v>
      </c>
      <c r="AC288" s="104" t="b">
        <f t="shared" si="30"/>
        <v>0</v>
      </c>
      <c r="AE288" s="71" t="s">
        <v>222</v>
      </c>
      <c r="AG288" s="105">
        <f t="shared" si="35"/>
        <v>9.8185000000000002</v>
      </c>
      <c r="AH288" s="104">
        <f t="shared" si="31"/>
        <v>88.366500000000002</v>
      </c>
    </row>
    <row r="289" spans="1:34" ht="33" customHeight="1" x14ac:dyDescent="0.2">
      <c r="A289" s="70">
        <v>41033</v>
      </c>
      <c r="B289" s="66">
        <v>93013</v>
      </c>
      <c r="C289" s="99" t="s">
        <v>1639</v>
      </c>
      <c r="D289" s="65" t="s">
        <v>3</v>
      </c>
      <c r="E289" s="228" t="s">
        <v>122</v>
      </c>
      <c r="F289" s="246">
        <v>6</v>
      </c>
      <c r="G289" s="88"/>
      <c r="H289" s="88">
        <v>6</v>
      </c>
      <c r="I289" s="305">
        <v>6</v>
      </c>
      <c r="J289" s="345"/>
      <c r="K289" s="345"/>
      <c r="L289" s="235">
        <v>14.7898</v>
      </c>
      <c r="M289" s="93">
        <v>88.73</v>
      </c>
      <c r="N289" s="311">
        <v>0</v>
      </c>
      <c r="O289" s="311"/>
      <c r="P289" s="311">
        <v>88.738799999999998</v>
      </c>
      <c r="Q289" s="311">
        <v>88.738799999999998</v>
      </c>
      <c r="R289" s="245">
        <v>-8.7999999999937017E-3</v>
      </c>
      <c r="S289" s="313">
        <v>1.0000991772793868</v>
      </c>
      <c r="T289" s="299">
        <v>1.0000991772793868</v>
      </c>
      <c r="U289" s="277">
        <v>20.260000000000002</v>
      </c>
      <c r="V289" s="100"/>
      <c r="W289" s="100">
        <f t="shared" si="32"/>
        <v>14.352148208684</v>
      </c>
      <c r="X289" s="101">
        <f t="shared" si="33"/>
        <v>0.70839823339999997</v>
      </c>
      <c r="Y289" s="102" t="b">
        <f t="shared" si="29"/>
        <v>0</v>
      </c>
      <c r="Z289" s="88">
        <v>20.260000000000002</v>
      </c>
      <c r="AA289" s="103">
        <f t="shared" si="34"/>
        <v>20.260000000000002</v>
      </c>
      <c r="AB289" s="82">
        <v>121.56</v>
      </c>
      <c r="AC289" s="104" t="b">
        <f t="shared" si="30"/>
        <v>0</v>
      </c>
      <c r="AE289" s="71" t="s">
        <v>1290</v>
      </c>
      <c r="AG289" s="105">
        <f t="shared" si="35"/>
        <v>14.7898</v>
      </c>
      <c r="AH289" s="104">
        <f t="shared" si="31"/>
        <v>88.738799999999998</v>
      </c>
    </row>
    <row r="290" spans="1:34" ht="30.75" customHeight="1" x14ac:dyDescent="0.2">
      <c r="A290" s="70">
        <v>41034</v>
      </c>
      <c r="B290" s="66">
        <v>91893</v>
      </c>
      <c r="C290" s="99" t="s">
        <v>1640</v>
      </c>
      <c r="D290" s="65" t="s">
        <v>3</v>
      </c>
      <c r="E290" s="228" t="s">
        <v>122</v>
      </c>
      <c r="F290" s="246">
        <v>2</v>
      </c>
      <c r="G290" s="88"/>
      <c r="H290" s="88">
        <v>2</v>
      </c>
      <c r="I290" s="305">
        <v>2</v>
      </c>
      <c r="J290" s="345"/>
      <c r="K290" s="345"/>
      <c r="L290" s="235">
        <v>16.1403</v>
      </c>
      <c r="M290" s="93">
        <v>32.28</v>
      </c>
      <c r="N290" s="311">
        <v>0</v>
      </c>
      <c r="O290" s="311"/>
      <c r="P290" s="311">
        <v>32.2806</v>
      </c>
      <c r="Q290" s="311">
        <v>32.2806</v>
      </c>
      <c r="R290" s="245">
        <v>-5.9999999999860165E-4</v>
      </c>
      <c r="S290" s="313">
        <v>1.0000185873605947</v>
      </c>
      <c r="T290" s="299">
        <v>1.0000185873605947</v>
      </c>
      <c r="U290" s="277">
        <v>22.11</v>
      </c>
      <c r="V290" s="100"/>
      <c r="W290" s="100">
        <f t="shared" si="32"/>
        <v>15.662684940474</v>
      </c>
      <c r="X290" s="101">
        <f t="shared" si="33"/>
        <v>0.70839823339999997</v>
      </c>
      <c r="Y290" s="102" t="b">
        <f t="shared" ref="Y290:Y353" si="36">Z290=L290</f>
        <v>0</v>
      </c>
      <c r="Z290" s="88">
        <v>22.11</v>
      </c>
      <c r="AA290" s="103">
        <f t="shared" si="34"/>
        <v>22.11</v>
      </c>
      <c r="AB290" s="82">
        <v>44.22</v>
      </c>
      <c r="AC290" s="104" t="b">
        <f t="shared" ref="AC290:AC353" si="37">AB290=M290</f>
        <v>0</v>
      </c>
      <c r="AE290" s="71" t="s">
        <v>1291</v>
      </c>
      <c r="AG290" s="105">
        <f t="shared" si="35"/>
        <v>16.1403</v>
      </c>
      <c r="AH290" s="104">
        <f t="shared" ref="AH290:AH353" si="38">F290*AG290</f>
        <v>32.2806</v>
      </c>
    </row>
    <row r="291" spans="1:34" ht="30.75" customHeight="1" x14ac:dyDescent="0.2">
      <c r="A291" s="70">
        <v>41035</v>
      </c>
      <c r="B291" s="66">
        <v>93018</v>
      </c>
      <c r="C291" s="99" t="s">
        <v>1641</v>
      </c>
      <c r="D291" s="65" t="s">
        <v>3</v>
      </c>
      <c r="E291" s="228" t="s">
        <v>122</v>
      </c>
      <c r="F291" s="246">
        <v>1</v>
      </c>
      <c r="G291" s="88"/>
      <c r="H291" s="88">
        <v>1</v>
      </c>
      <c r="I291" s="305">
        <v>1</v>
      </c>
      <c r="J291" s="345"/>
      <c r="K291" s="345"/>
      <c r="L291" s="235">
        <v>22.505899999999997</v>
      </c>
      <c r="M291" s="93">
        <v>22.5</v>
      </c>
      <c r="N291" s="311">
        <v>0</v>
      </c>
      <c r="O291" s="311"/>
      <c r="P291" s="311">
        <v>22.505899999999997</v>
      </c>
      <c r="Q291" s="311">
        <v>22.505899999999997</v>
      </c>
      <c r="R291" s="245">
        <v>-5.8999999999969077E-3</v>
      </c>
      <c r="S291" s="313">
        <v>1.0002622222222222</v>
      </c>
      <c r="T291" s="299">
        <v>1.0002622222222222</v>
      </c>
      <c r="U291" s="277">
        <v>30.83</v>
      </c>
      <c r="V291" s="100"/>
      <c r="W291" s="100">
        <f t="shared" si="32"/>
        <v>21.839917535721998</v>
      </c>
      <c r="X291" s="101">
        <f t="shared" si="33"/>
        <v>0.70839823339999997</v>
      </c>
      <c r="Y291" s="102" t="b">
        <f t="shared" si="36"/>
        <v>0</v>
      </c>
      <c r="Z291" s="88">
        <v>30.83</v>
      </c>
      <c r="AA291" s="103">
        <f t="shared" si="34"/>
        <v>30.83</v>
      </c>
      <c r="AB291" s="82">
        <v>30.83</v>
      </c>
      <c r="AC291" s="104" t="b">
        <f t="shared" si="37"/>
        <v>0</v>
      </c>
      <c r="AE291" s="71" t="s">
        <v>1292</v>
      </c>
      <c r="AG291" s="105">
        <f t="shared" si="35"/>
        <v>22.505899999999997</v>
      </c>
      <c r="AH291" s="104">
        <f t="shared" si="38"/>
        <v>22.505899999999997</v>
      </c>
    </row>
    <row r="292" spans="1:34" ht="15.75" customHeight="1" x14ac:dyDescent="0.2">
      <c r="A292" s="70">
        <v>41036</v>
      </c>
      <c r="B292" s="66">
        <v>344</v>
      </c>
      <c r="C292" s="99" t="s">
        <v>1642</v>
      </c>
      <c r="D292" s="65" t="s">
        <v>3</v>
      </c>
      <c r="E292" s="228" t="s">
        <v>216</v>
      </c>
      <c r="F292" s="246">
        <v>2</v>
      </c>
      <c r="G292" s="88"/>
      <c r="H292" s="88">
        <v>2</v>
      </c>
      <c r="I292" s="305">
        <v>2</v>
      </c>
      <c r="J292" s="345"/>
      <c r="K292" s="345"/>
      <c r="L292" s="235">
        <v>1.5110999999999999</v>
      </c>
      <c r="M292" s="93">
        <v>3.02</v>
      </c>
      <c r="N292" s="311">
        <v>0</v>
      </c>
      <c r="O292" s="311"/>
      <c r="P292" s="311">
        <v>3.0221999999999998</v>
      </c>
      <c r="Q292" s="311">
        <v>3.0221999999999998</v>
      </c>
      <c r="R292" s="245">
        <v>-2.1999999999997577E-3</v>
      </c>
      <c r="S292" s="313">
        <v>1.0007284768211919</v>
      </c>
      <c r="T292" s="299">
        <v>1.0007284768211919</v>
      </c>
      <c r="U292" s="277">
        <v>2.0699999999999998</v>
      </c>
      <c r="V292" s="100"/>
      <c r="W292" s="100">
        <f t="shared" si="32"/>
        <v>1.4663843431379999</v>
      </c>
      <c r="X292" s="101">
        <f t="shared" si="33"/>
        <v>0.70839823339999997</v>
      </c>
      <c r="Y292" s="102" t="b">
        <f t="shared" si="36"/>
        <v>0</v>
      </c>
      <c r="Z292" s="88">
        <v>2.0699999999999998</v>
      </c>
      <c r="AA292" s="103">
        <f t="shared" si="34"/>
        <v>2.0699999999999998</v>
      </c>
      <c r="AB292" s="82">
        <v>4.1399999999999997</v>
      </c>
      <c r="AC292" s="104" t="b">
        <f t="shared" si="37"/>
        <v>0</v>
      </c>
      <c r="AE292" s="71" t="s">
        <v>223</v>
      </c>
      <c r="AG292" s="105">
        <f t="shared" si="35"/>
        <v>1.5110999999999999</v>
      </c>
      <c r="AH292" s="104">
        <f t="shared" si="38"/>
        <v>3.0221999999999998</v>
      </c>
    </row>
    <row r="293" spans="1:34" ht="15" customHeight="1" x14ac:dyDescent="0.2">
      <c r="A293" s="70">
        <v>41037</v>
      </c>
      <c r="B293" s="66">
        <v>346</v>
      </c>
      <c r="C293" s="99" t="s">
        <v>1643</v>
      </c>
      <c r="D293" s="65" t="s">
        <v>3</v>
      </c>
      <c r="E293" s="228" t="s">
        <v>216</v>
      </c>
      <c r="F293" s="246">
        <v>2</v>
      </c>
      <c r="G293" s="88"/>
      <c r="H293" s="88">
        <v>2</v>
      </c>
      <c r="I293" s="305">
        <v>2</v>
      </c>
      <c r="J293" s="345"/>
      <c r="K293" s="345"/>
      <c r="L293" s="235">
        <v>3.5696999999999997</v>
      </c>
      <c r="M293" s="93">
        <v>7.13</v>
      </c>
      <c r="N293" s="311">
        <v>0</v>
      </c>
      <c r="O293" s="311"/>
      <c r="P293" s="311">
        <v>7.1393999999999993</v>
      </c>
      <c r="Q293" s="311">
        <v>7.1393999999999993</v>
      </c>
      <c r="R293" s="245">
        <v>-9.3999999999994088E-3</v>
      </c>
      <c r="S293" s="313">
        <v>1.0013183730715287</v>
      </c>
      <c r="T293" s="299">
        <v>1.0013183730715287</v>
      </c>
      <c r="U293" s="277">
        <v>4.8899999999999997</v>
      </c>
      <c r="V293" s="100"/>
      <c r="W293" s="100">
        <f t="shared" si="32"/>
        <v>3.4640673613259998</v>
      </c>
      <c r="X293" s="101">
        <f t="shared" si="33"/>
        <v>0.70839823339999997</v>
      </c>
      <c r="Y293" s="102" t="b">
        <f t="shared" si="36"/>
        <v>0</v>
      </c>
      <c r="Z293" s="88">
        <v>4.8899999999999997</v>
      </c>
      <c r="AA293" s="103">
        <f t="shared" si="34"/>
        <v>4.8899999999999997</v>
      </c>
      <c r="AB293" s="82">
        <v>9.7799999999999994</v>
      </c>
      <c r="AC293" s="104" t="b">
        <f t="shared" si="37"/>
        <v>0</v>
      </c>
      <c r="AE293" s="71" t="s">
        <v>224</v>
      </c>
      <c r="AG293" s="105">
        <f t="shared" si="35"/>
        <v>3.5696999999999997</v>
      </c>
      <c r="AH293" s="104">
        <f t="shared" si="38"/>
        <v>7.1393999999999993</v>
      </c>
    </row>
    <row r="294" spans="1:34" ht="28.5" customHeight="1" x14ac:dyDescent="0.2">
      <c r="A294" s="70">
        <v>41038</v>
      </c>
      <c r="B294" s="66">
        <v>91849</v>
      </c>
      <c r="C294" s="99" t="s">
        <v>1618</v>
      </c>
      <c r="D294" s="65" t="s">
        <v>3</v>
      </c>
      <c r="E294" s="228" t="s">
        <v>32</v>
      </c>
      <c r="F294" s="246">
        <v>160</v>
      </c>
      <c r="G294" s="88"/>
      <c r="H294" s="88">
        <v>160</v>
      </c>
      <c r="I294" s="305">
        <v>160</v>
      </c>
      <c r="J294" s="345"/>
      <c r="K294" s="345"/>
      <c r="L294" s="235">
        <v>7.3729999999999993</v>
      </c>
      <c r="M294" s="93">
        <v>1179.68</v>
      </c>
      <c r="N294" s="311">
        <v>0</v>
      </c>
      <c r="O294" s="311"/>
      <c r="P294" s="311">
        <v>1179.6799999999998</v>
      </c>
      <c r="Q294" s="311">
        <v>1179.6799999999998</v>
      </c>
      <c r="R294" s="245">
        <v>0</v>
      </c>
      <c r="S294" s="313">
        <v>0.99999999999999978</v>
      </c>
      <c r="T294" s="299">
        <v>0.99999999999999978</v>
      </c>
      <c r="U294" s="277">
        <v>10.1</v>
      </c>
      <c r="V294" s="100"/>
      <c r="W294" s="100">
        <f t="shared" si="32"/>
        <v>7.154822157339999</v>
      </c>
      <c r="X294" s="101">
        <f t="shared" si="33"/>
        <v>0.70839823339999997</v>
      </c>
      <c r="Y294" s="102" t="b">
        <f t="shared" si="36"/>
        <v>0</v>
      </c>
      <c r="Z294" s="88">
        <v>10.1</v>
      </c>
      <c r="AA294" s="103">
        <f t="shared" si="34"/>
        <v>10.1</v>
      </c>
      <c r="AB294" s="76">
        <v>1616</v>
      </c>
      <c r="AC294" s="104" t="b">
        <f t="shared" si="37"/>
        <v>0</v>
      </c>
      <c r="AE294" s="71" t="s">
        <v>1293</v>
      </c>
      <c r="AG294" s="105">
        <f t="shared" si="35"/>
        <v>7.3729999999999993</v>
      </c>
      <c r="AH294" s="104">
        <f t="shared" si="38"/>
        <v>1179.6799999999998</v>
      </c>
    </row>
    <row r="295" spans="1:34" ht="33" customHeight="1" x14ac:dyDescent="0.2">
      <c r="A295" s="72">
        <v>40517</v>
      </c>
      <c r="B295" s="66">
        <v>3767</v>
      </c>
      <c r="C295" s="99" t="s">
        <v>1644</v>
      </c>
      <c r="D295" s="65" t="s">
        <v>3</v>
      </c>
      <c r="E295" s="228" t="s">
        <v>225</v>
      </c>
      <c r="F295" s="246">
        <v>40</v>
      </c>
      <c r="G295" s="88"/>
      <c r="H295" s="88">
        <v>40</v>
      </c>
      <c r="I295" s="305">
        <v>40</v>
      </c>
      <c r="J295" s="345"/>
      <c r="K295" s="345"/>
      <c r="L295" s="235">
        <v>14.089</v>
      </c>
      <c r="M295" s="93">
        <v>563.55999999999995</v>
      </c>
      <c r="N295" s="311">
        <v>0</v>
      </c>
      <c r="O295" s="311"/>
      <c r="P295" s="311">
        <v>563.56000000000006</v>
      </c>
      <c r="Q295" s="311">
        <v>563.56000000000006</v>
      </c>
      <c r="R295" s="245">
        <v>0</v>
      </c>
      <c r="S295" s="313">
        <v>1.0000000000000002</v>
      </c>
      <c r="T295" s="299">
        <v>1.0000000000000002</v>
      </c>
      <c r="U295" s="277">
        <v>19.3</v>
      </c>
      <c r="V295" s="100"/>
      <c r="W295" s="100">
        <f t="shared" si="32"/>
        <v>13.672085904619999</v>
      </c>
      <c r="X295" s="101">
        <f t="shared" si="33"/>
        <v>0.70839823339999997</v>
      </c>
      <c r="Y295" s="102" t="b">
        <f t="shared" si="36"/>
        <v>0</v>
      </c>
      <c r="Z295" s="88">
        <v>19.3</v>
      </c>
      <c r="AA295" s="103">
        <f t="shared" si="34"/>
        <v>19.3</v>
      </c>
      <c r="AB295" s="82">
        <v>772</v>
      </c>
      <c r="AC295" s="104" t="b">
        <f t="shared" si="37"/>
        <v>0</v>
      </c>
      <c r="AE295" s="71" t="s">
        <v>1294</v>
      </c>
      <c r="AG295" s="105">
        <f t="shared" si="35"/>
        <v>14.089</v>
      </c>
      <c r="AH295" s="104">
        <f t="shared" si="38"/>
        <v>563.56000000000006</v>
      </c>
    </row>
    <row r="296" spans="1:34" ht="30" customHeight="1" x14ac:dyDescent="0.2">
      <c r="A296" s="72">
        <v>40882</v>
      </c>
      <c r="B296" s="66">
        <v>91854</v>
      </c>
      <c r="C296" s="99" t="s">
        <v>1619</v>
      </c>
      <c r="D296" s="65" t="s">
        <v>3</v>
      </c>
      <c r="E296" s="228" t="s">
        <v>32</v>
      </c>
      <c r="F296" s="246">
        <v>80</v>
      </c>
      <c r="G296" s="88"/>
      <c r="H296" s="88">
        <v>80</v>
      </c>
      <c r="I296" s="305">
        <v>80</v>
      </c>
      <c r="J296" s="345"/>
      <c r="K296" s="345"/>
      <c r="L296" s="235">
        <v>9.1395999999999997</v>
      </c>
      <c r="M296" s="93">
        <v>731.16</v>
      </c>
      <c r="N296" s="311">
        <v>0</v>
      </c>
      <c r="O296" s="311"/>
      <c r="P296" s="311">
        <v>731.16800000000001</v>
      </c>
      <c r="Q296" s="311">
        <v>731.16800000000001</v>
      </c>
      <c r="R296" s="245">
        <v>-8.0000000000381988E-3</v>
      </c>
      <c r="S296" s="313">
        <v>1.0000109415175886</v>
      </c>
      <c r="T296" s="299">
        <v>1.0000109415175886</v>
      </c>
      <c r="U296" s="277">
        <v>12.52</v>
      </c>
      <c r="V296" s="100"/>
      <c r="W296" s="100">
        <f t="shared" si="32"/>
        <v>8.8691458821679987</v>
      </c>
      <c r="X296" s="101">
        <f t="shared" si="33"/>
        <v>0.70839823339999997</v>
      </c>
      <c r="Y296" s="102" t="b">
        <f t="shared" si="36"/>
        <v>0</v>
      </c>
      <c r="Z296" s="88">
        <v>12.52</v>
      </c>
      <c r="AA296" s="103">
        <f t="shared" si="34"/>
        <v>12.52</v>
      </c>
      <c r="AB296" s="76">
        <v>1001.6</v>
      </c>
      <c r="AC296" s="104" t="b">
        <f t="shared" si="37"/>
        <v>0</v>
      </c>
      <c r="AE296" s="71" t="s">
        <v>1280</v>
      </c>
      <c r="AG296" s="105">
        <f t="shared" si="35"/>
        <v>9.1395999999999997</v>
      </c>
      <c r="AH296" s="104">
        <f t="shared" si="38"/>
        <v>731.16800000000001</v>
      </c>
    </row>
    <row r="297" spans="1:34" ht="78.75" customHeight="1" x14ac:dyDescent="0.2">
      <c r="A297" s="72">
        <v>41248</v>
      </c>
      <c r="B297" s="65" t="s">
        <v>217</v>
      </c>
      <c r="C297" s="99" t="s">
        <v>1620</v>
      </c>
      <c r="D297" s="65" t="s">
        <v>3</v>
      </c>
      <c r="E297" s="228" t="s">
        <v>122</v>
      </c>
      <c r="F297" s="246">
        <v>150</v>
      </c>
      <c r="G297" s="88"/>
      <c r="H297" s="88">
        <v>150</v>
      </c>
      <c r="I297" s="305">
        <v>150</v>
      </c>
      <c r="J297" s="345"/>
      <c r="K297" s="345"/>
      <c r="L297" s="235">
        <v>12.4611</v>
      </c>
      <c r="M297" s="93">
        <v>1869.16</v>
      </c>
      <c r="N297" s="311">
        <v>0</v>
      </c>
      <c r="O297" s="311"/>
      <c r="P297" s="311">
        <v>1869.165</v>
      </c>
      <c r="Q297" s="311">
        <v>1869.165</v>
      </c>
      <c r="R297" s="245">
        <v>-4.9999999998817657E-3</v>
      </c>
      <c r="S297" s="313">
        <v>1.000002674998395</v>
      </c>
      <c r="T297" s="299">
        <v>1.000002674998395</v>
      </c>
      <c r="U297" s="277">
        <v>17.07</v>
      </c>
      <c r="V297" s="100"/>
      <c r="W297" s="100">
        <f t="shared" si="32"/>
        <v>12.092357844138</v>
      </c>
      <c r="X297" s="101">
        <f t="shared" si="33"/>
        <v>0.70839823339999997</v>
      </c>
      <c r="Y297" s="102" t="b">
        <f t="shared" si="36"/>
        <v>0</v>
      </c>
      <c r="Z297" s="88">
        <v>17.07</v>
      </c>
      <c r="AA297" s="103">
        <f t="shared" si="34"/>
        <v>17.07</v>
      </c>
      <c r="AB297" s="76">
        <v>2560.5</v>
      </c>
      <c r="AC297" s="104" t="b">
        <f t="shared" si="37"/>
        <v>0</v>
      </c>
      <c r="AE297" s="71" t="s">
        <v>226</v>
      </c>
      <c r="AG297" s="105">
        <f t="shared" si="35"/>
        <v>12.4611</v>
      </c>
      <c r="AH297" s="104">
        <f t="shared" si="38"/>
        <v>1869.165</v>
      </c>
    </row>
    <row r="298" spans="1:34" ht="18.75" customHeight="1" x14ac:dyDescent="0.2">
      <c r="A298" s="136" t="s">
        <v>692</v>
      </c>
      <c r="B298" s="137"/>
      <c r="C298" s="138" t="s">
        <v>1645</v>
      </c>
      <c r="D298" s="139"/>
      <c r="E298" s="232"/>
      <c r="F298" s="255"/>
      <c r="G298" s="139"/>
      <c r="H298" s="139"/>
      <c r="I298" s="308"/>
      <c r="J298" s="349"/>
      <c r="K298" s="349"/>
      <c r="L298" s="238"/>
      <c r="M298" s="140">
        <v>54907.25</v>
      </c>
      <c r="N298" s="129"/>
      <c r="O298" s="129"/>
      <c r="P298" s="129">
        <v>54907.285799999998</v>
      </c>
      <c r="Q298" s="129">
        <v>54907.285799999998</v>
      </c>
      <c r="R298" s="267">
        <v>-3.5799999997834675E-2</v>
      </c>
      <c r="S298" s="292">
        <v>1.0000006520086144</v>
      </c>
      <c r="T298" s="266"/>
      <c r="U298" s="281"/>
      <c r="V298" s="100"/>
      <c r="W298" s="100">
        <f t="shared" si="32"/>
        <v>0</v>
      </c>
      <c r="X298" s="101" t="e">
        <f t="shared" si="33"/>
        <v>#DIV/0!</v>
      </c>
      <c r="Y298" s="102" t="b">
        <f t="shared" si="36"/>
        <v>1</v>
      </c>
      <c r="Z298" s="139"/>
      <c r="AA298" s="103">
        <f t="shared" si="34"/>
        <v>0</v>
      </c>
      <c r="AB298" s="141">
        <v>75215.460000000006</v>
      </c>
      <c r="AC298" s="104" t="b">
        <f t="shared" si="37"/>
        <v>0</v>
      </c>
      <c r="AE298" s="138" t="s">
        <v>693</v>
      </c>
      <c r="AG298" s="105">
        <f t="shared" si="35"/>
        <v>0</v>
      </c>
      <c r="AH298" s="104">
        <f t="shared" si="38"/>
        <v>0</v>
      </c>
    </row>
    <row r="299" spans="1:34" ht="45" x14ac:dyDescent="0.2">
      <c r="A299" s="70">
        <v>41061</v>
      </c>
      <c r="B299" s="66">
        <v>7294</v>
      </c>
      <c r="C299" s="99" t="s">
        <v>1646</v>
      </c>
      <c r="D299" s="65" t="s">
        <v>3</v>
      </c>
      <c r="E299" s="228" t="s">
        <v>216</v>
      </c>
      <c r="F299" s="246">
        <v>12</v>
      </c>
      <c r="G299" s="88"/>
      <c r="H299" s="88">
        <v>12</v>
      </c>
      <c r="I299" s="305">
        <v>12</v>
      </c>
      <c r="J299" s="345"/>
      <c r="K299" s="345"/>
      <c r="L299" s="235">
        <v>125.122</v>
      </c>
      <c r="M299" s="93">
        <v>1501.46</v>
      </c>
      <c r="N299" s="311">
        <v>0</v>
      </c>
      <c r="O299" s="311"/>
      <c r="P299" s="311">
        <v>1501.4639999999999</v>
      </c>
      <c r="Q299" s="311">
        <v>1501.4639999999999</v>
      </c>
      <c r="R299" s="245">
        <v>-3.9999999999054126E-3</v>
      </c>
      <c r="S299" s="313">
        <v>1.000002664073635</v>
      </c>
      <c r="T299" s="299">
        <v>1.000002664073635</v>
      </c>
      <c r="U299" s="277">
        <v>171.4</v>
      </c>
      <c r="V299" s="100"/>
      <c r="W299" s="100">
        <f t="shared" si="32"/>
        <v>121.41945720475999</v>
      </c>
      <c r="X299" s="101">
        <f t="shared" si="33"/>
        <v>0.70839823339999997</v>
      </c>
      <c r="Y299" s="102" t="b">
        <f t="shared" si="36"/>
        <v>0</v>
      </c>
      <c r="Z299" s="88">
        <v>171.4</v>
      </c>
      <c r="AA299" s="103">
        <f t="shared" si="34"/>
        <v>171.4</v>
      </c>
      <c r="AB299" s="76">
        <v>2056.8000000000002</v>
      </c>
      <c r="AC299" s="104" t="b">
        <f t="shared" si="37"/>
        <v>0</v>
      </c>
      <c r="AE299" s="71" t="s">
        <v>1295</v>
      </c>
      <c r="AG299" s="105">
        <f t="shared" si="35"/>
        <v>125.122</v>
      </c>
      <c r="AH299" s="104">
        <f t="shared" si="38"/>
        <v>1501.4639999999999</v>
      </c>
    </row>
    <row r="300" spans="1:34" ht="30" customHeight="1" x14ac:dyDescent="0.2">
      <c r="A300" s="70">
        <v>41062</v>
      </c>
      <c r="B300" s="66">
        <v>561</v>
      </c>
      <c r="C300" s="99" t="s">
        <v>1647</v>
      </c>
      <c r="D300" s="65" t="s">
        <v>3</v>
      </c>
      <c r="E300" s="228" t="s">
        <v>216</v>
      </c>
      <c r="F300" s="246">
        <v>6</v>
      </c>
      <c r="G300" s="88"/>
      <c r="H300" s="88">
        <v>6</v>
      </c>
      <c r="I300" s="305">
        <v>6</v>
      </c>
      <c r="J300" s="345"/>
      <c r="K300" s="345"/>
      <c r="L300" s="235">
        <v>123.99780000000001</v>
      </c>
      <c r="M300" s="93">
        <v>743.98</v>
      </c>
      <c r="N300" s="311">
        <v>0</v>
      </c>
      <c r="O300" s="311"/>
      <c r="P300" s="311">
        <v>743.98680000000013</v>
      </c>
      <c r="Q300" s="311">
        <v>743.98680000000013</v>
      </c>
      <c r="R300" s="245">
        <v>-6.8000000001120497E-3</v>
      </c>
      <c r="S300" s="313">
        <v>1.0000091400306461</v>
      </c>
      <c r="T300" s="299">
        <v>1.0000091400306461</v>
      </c>
      <c r="U300" s="277">
        <v>169.86</v>
      </c>
      <c r="V300" s="100"/>
      <c r="W300" s="100">
        <f t="shared" si="32"/>
        <v>120.32852392532401</v>
      </c>
      <c r="X300" s="101">
        <f t="shared" si="33"/>
        <v>0.70839823339999997</v>
      </c>
      <c r="Y300" s="102" t="b">
        <f t="shared" si="36"/>
        <v>0</v>
      </c>
      <c r="Z300" s="88">
        <v>169.86</v>
      </c>
      <c r="AA300" s="103">
        <f t="shared" si="34"/>
        <v>169.86</v>
      </c>
      <c r="AB300" s="76">
        <v>1019.16</v>
      </c>
      <c r="AC300" s="104" t="b">
        <f t="shared" si="37"/>
        <v>0</v>
      </c>
      <c r="AE300" s="71" t="s">
        <v>1296</v>
      </c>
      <c r="AG300" s="105">
        <f t="shared" si="35"/>
        <v>123.99780000000001</v>
      </c>
      <c r="AH300" s="104">
        <f t="shared" si="38"/>
        <v>743.98680000000013</v>
      </c>
    </row>
    <row r="301" spans="1:34" ht="15.75" customHeight="1" x14ac:dyDescent="0.2">
      <c r="A301" s="70">
        <v>41063</v>
      </c>
      <c r="B301" s="66">
        <v>13529</v>
      </c>
      <c r="C301" s="99" t="s">
        <v>1648</v>
      </c>
      <c r="D301" s="65" t="s">
        <v>3</v>
      </c>
      <c r="E301" s="228" t="s">
        <v>216</v>
      </c>
      <c r="F301" s="246">
        <v>125</v>
      </c>
      <c r="G301" s="88"/>
      <c r="H301" s="88">
        <v>125</v>
      </c>
      <c r="I301" s="305">
        <v>125</v>
      </c>
      <c r="J301" s="345"/>
      <c r="K301" s="345"/>
      <c r="L301" s="235">
        <v>16.439599999999999</v>
      </c>
      <c r="M301" s="93">
        <v>2054.9499999999998</v>
      </c>
      <c r="N301" s="311">
        <v>0</v>
      </c>
      <c r="O301" s="311"/>
      <c r="P301" s="311">
        <v>2054.9499999999998</v>
      </c>
      <c r="Q301" s="311">
        <v>2054.9499999999998</v>
      </c>
      <c r="R301" s="245">
        <v>0</v>
      </c>
      <c r="S301" s="313">
        <v>1</v>
      </c>
      <c r="T301" s="299">
        <v>1</v>
      </c>
      <c r="U301" s="277">
        <v>22.52</v>
      </c>
      <c r="V301" s="100"/>
      <c r="W301" s="100">
        <f t="shared" si="32"/>
        <v>15.953128216167999</v>
      </c>
      <c r="X301" s="101">
        <f t="shared" si="33"/>
        <v>0.70839823339999997</v>
      </c>
      <c r="Y301" s="102" t="b">
        <f t="shared" si="36"/>
        <v>0</v>
      </c>
      <c r="Z301" s="88">
        <v>22.52</v>
      </c>
      <c r="AA301" s="103">
        <f t="shared" si="34"/>
        <v>22.52</v>
      </c>
      <c r="AB301" s="76">
        <v>2815</v>
      </c>
      <c r="AC301" s="104" t="b">
        <f t="shared" si="37"/>
        <v>0</v>
      </c>
      <c r="AE301" s="71" t="s">
        <v>227</v>
      </c>
      <c r="AG301" s="105">
        <f t="shared" si="35"/>
        <v>16.439599999999999</v>
      </c>
      <c r="AH301" s="104">
        <f t="shared" si="38"/>
        <v>2054.9499999999998</v>
      </c>
    </row>
    <row r="302" spans="1:34" ht="16.5" customHeight="1" x14ac:dyDescent="0.2">
      <c r="A302" s="70">
        <v>41064</v>
      </c>
      <c r="B302" s="66">
        <v>13528</v>
      </c>
      <c r="C302" s="99" t="s">
        <v>1649</v>
      </c>
      <c r="D302" s="65" t="s">
        <v>3</v>
      </c>
      <c r="E302" s="228" t="s">
        <v>216</v>
      </c>
      <c r="F302" s="246">
        <v>125</v>
      </c>
      <c r="G302" s="88"/>
      <c r="H302" s="88">
        <v>125</v>
      </c>
      <c r="I302" s="305">
        <v>125</v>
      </c>
      <c r="J302" s="345"/>
      <c r="K302" s="345"/>
      <c r="L302" s="235">
        <v>14.753299999999999</v>
      </c>
      <c r="M302" s="93">
        <v>1844.16</v>
      </c>
      <c r="N302" s="311">
        <v>0</v>
      </c>
      <c r="O302" s="311"/>
      <c r="P302" s="311">
        <v>1844.1624999999999</v>
      </c>
      <c r="Q302" s="311">
        <v>1844.1624999999999</v>
      </c>
      <c r="R302" s="245">
        <v>-2.499999999827196E-3</v>
      </c>
      <c r="S302" s="313">
        <v>1.0000013556307479</v>
      </c>
      <c r="T302" s="299">
        <v>1.0000013556307479</v>
      </c>
      <c r="U302" s="277">
        <v>20.21</v>
      </c>
      <c r="V302" s="100"/>
      <c r="W302" s="100">
        <f t="shared" si="32"/>
        <v>14.316728297014</v>
      </c>
      <c r="X302" s="101">
        <f t="shared" si="33"/>
        <v>0.70839823339999997</v>
      </c>
      <c r="Y302" s="102" t="b">
        <f t="shared" si="36"/>
        <v>0</v>
      </c>
      <c r="Z302" s="88">
        <v>20.21</v>
      </c>
      <c r="AA302" s="103">
        <f t="shared" si="34"/>
        <v>20.21</v>
      </c>
      <c r="AB302" s="76">
        <v>2526.25</v>
      </c>
      <c r="AC302" s="104" t="b">
        <f t="shared" si="37"/>
        <v>0</v>
      </c>
      <c r="AE302" s="71" t="s">
        <v>228</v>
      </c>
      <c r="AG302" s="105">
        <f t="shared" si="35"/>
        <v>14.753299999999999</v>
      </c>
      <c r="AH302" s="104">
        <f t="shared" si="38"/>
        <v>1844.1624999999999</v>
      </c>
    </row>
    <row r="303" spans="1:34" ht="20.25" customHeight="1" x14ac:dyDescent="0.2">
      <c r="A303" s="70">
        <v>41065</v>
      </c>
      <c r="B303" s="66">
        <v>11413</v>
      </c>
      <c r="C303" s="99" t="s">
        <v>1628</v>
      </c>
      <c r="D303" s="65" t="s">
        <v>3</v>
      </c>
      <c r="E303" s="228" t="s">
        <v>216</v>
      </c>
      <c r="F303" s="246">
        <v>150</v>
      </c>
      <c r="G303" s="88"/>
      <c r="H303" s="88">
        <v>150</v>
      </c>
      <c r="I303" s="305">
        <v>150</v>
      </c>
      <c r="J303" s="345"/>
      <c r="K303" s="345"/>
      <c r="L303" s="235">
        <v>9.8695999999999984</v>
      </c>
      <c r="M303" s="93">
        <v>1480.44</v>
      </c>
      <c r="N303" s="311">
        <v>0</v>
      </c>
      <c r="O303" s="311"/>
      <c r="P303" s="311">
        <v>1480.4399999999998</v>
      </c>
      <c r="Q303" s="311">
        <v>1480.4399999999998</v>
      </c>
      <c r="R303" s="245">
        <v>0</v>
      </c>
      <c r="S303" s="313">
        <v>0.99999999999999989</v>
      </c>
      <c r="T303" s="299">
        <v>0.99999999999999989</v>
      </c>
      <c r="U303" s="277">
        <v>13.52</v>
      </c>
      <c r="V303" s="100"/>
      <c r="W303" s="100">
        <f t="shared" si="32"/>
        <v>9.5775441155679992</v>
      </c>
      <c r="X303" s="101">
        <f t="shared" si="33"/>
        <v>0.70839823339999997</v>
      </c>
      <c r="Y303" s="102" t="b">
        <f t="shared" si="36"/>
        <v>0</v>
      </c>
      <c r="Z303" s="88">
        <v>13.52</v>
      </c>
      <c r="AA303" s="103">
        <f t="shared" si="34"/>
        <v>13.52</v>
      </c>
      <c r="AB303" s="76">
        <v>2028</v>
      </c>
      <c r="AC303" s="104" t="b">
        <f t="shared" si="37"/>
        <v>0</v>
      </c>
      <c r="AE303" s="71" t="s">
        <v>229</v>
      </c>
      <c r="AG303" s="105">
        <f t="shared" si="35"/>
        <v>9.8695999999999984</v>
      </c>
      <c r="AH303" s="104">
        <f t="shared" si="38"/>
        <v>1480.4399999999998</v>
      </c>
    </row>
    <row r="304" spans="1:34" ht="33" customHeight="1" x14ac:dyDescent="0.2">
      <c r="A304" s="70">
        <v>41066</v>
      </c>
      <c r="B304" s="65" t="s">
        <v>230</v>
      </c>
      <c r="C304" s="99" t="s">
        <v>1650</v>
      </c>
      <c r="D304" s="65" t="s">
        <v>3</v>
      </c>
      <c r="E304" s="228" t="s">
        <v>216</v>
      </c>
      <c r="F304" s="246">
        <v>79</v>
      </c>
      <c r="G304" s="88"/>
      <c r="H304" s="88">
        <v>79</v>
      </c>
      <c r="I304" s="305">
        <v>79</v>
      </c>
      <c r="J304" s="345"/>
      <c r="K304" s="345"/>
      <c r="L304" s="235">
        <v>433.05790000000002</v>
      </c>
      <c r="M304" s="93">
        <v>34211.57</v>
      </c>
      <c r="N304" s="311">
        <v>0</v>
      </c>
      <c r="O304" s="311"/>
      <c r="P304" s="311">
        <v>34211.574099999998</v>
      </c>
      <c r="Q304" s="311">
        <v>34211.574099999998</v>
      </c>
      <c r="R304" s="245">
        <v>-4.0999999982886948E-3</v>
      </c>
      <c r="S304" s="313">
        <v>1.0000001198424977</v>
      </c>
      <c r="T304" s="299">
        <v>1.0000001198424977</v>
      </c>
      <c r="U304" s="277">
        <v>593.23</v>
      </c>
      <c r="V304" s="100"/>
      <c r="W304" s="100">
        <f t="shared" si="32"/>
        <v>420.243083999882</v>
      </c>
      <c r="X304" s="101">
        <f t="shared" si="33"/>
        <v>0.70839823339999997</v>
      </c>
      <c r="Y304" s="102" t="b">
        <f t="shared" si="36"/>
        <v>0</v>
      </c>
      <c r="Z304" s="88">
        <v>593.23</v>
      </c>
      <c r="AA304" s="103">
        <f t="shared" si="34"/>
        <v>593.23</v>
      </c>
      <c r="AB304" s="76">
        <v>46865.17</v>
      </c>
      <c r="AC304" s="104" t="b">
        <f t="shared" si="37"/>
        <v>0</v>
      </c>
      <c r="AE304" s="71" t="s">
        <v>1297</v>
      </c>
      <c r="AG304" s="105">
        <f t="shared" si="35"/>
        <v>433.05790000000002</v>
      </c>
      <c r="AH304" s="104">
        <f t="shared" si="38"/>
        <v>34211.574099999998</v>
      </c>
    </row>
    <row r="305" spans="1:34" ht="33.75" customHeight="1" x14ac:dyDescent="0.2">
      <c r="A305" s="70">
        <v>41067</v>
      </c>
      <c r="B305" s="65" t="s">
        <v>231</v>
      </c>
      <c r="C305" s="99" t="s">
        <v>1651</v>
      </c>
      <c r="D305" s="65" t="s">
        <v>3</v>
      </c>
      <c r="E305" s="228" t="s">
        <v>216</v>
      </c>
      <c r="F305" s="246">
        <v>46</v>
      </c>
      <c r="G305" s="88"/>
      <c r="H305" s="88">
        <v>46</v>
      </c>
      <c r="I305" s="305">
        <v>46</v>
      </c>
      <c r="J305" s="345"/>
      <c r="K305" s="345"/>
      <c r="L305" s="235">
        <v>219.71539999999999</v>
      </c>
      <c r="M305" s="93">
        <v>10106.9</v>
      </c>
      <c r="N305" s="311">
        <v>0</v>
      </c>
      <c r="O305" s="311"/>
      <c r="P305" s="311">
        <v>10106.9084</v>
      </c>
      <c r="Q305" s="311">
        <v>10106.9084</v>
      </c>
      <c r="R305" s="245">
        <v>-8.4000000006199116E-3</v>
      </c>
      <c r="S305" s="313">
        <v>1.0000008311153767</v>
      </c>
      <c r="T305" s="299">
        <v>1.0000008311153767</v>
      </c>
      <c r="U305" s="277">
        <v>300.98</v>
      </c>
      <c r="V305" s="100"/>
      <c r="W305" s="100">
        <f t="shared" si="32"/>
        <v>213.21370028873201</v>
      </c>
      <c r="X305" s="101">
        <f t="shared" si="33"/>
        <v>0.70839823339999997</v>
      </c>
      <c r="Y305" s="102" t="b">
        <f t="shared" si="36"/>
        <v>0</v>
      </c>
      <c r="Z305" s="88">
        <v>300.98</v>
      </c>
      <c r="AA305" s="103">
        <f t="shared" si="34"/>
        <v>300.98</v>
      </c>
      <c r="AB305" s="76">
        <v>13845.08</v>
      </c>
      <c r="AC305" s="104" t="b">
        <f t="shared" si="37"/>
        <v>0</v>
      </c>
      <c r="AE305" s="71" t="s">
        <v>1298</v>
      </c>
      <c r="AG305" s="105">
        <f t="shared" si="35"/>
        <v>219.71539999999999</v>
      </c>
      <c r="AH305" s="104">
        <f t="shared" si="38"/>
        <v>10106.9084</v>
      </c>
    </row>
    <row r="306" spans="1:34" ht="32.25" customHeight="1" x14ac:dyDescent="0.2">
      <c r="A306" s="70">
        <v>41068</v>
      </c>
      <c r="B306" s="65" t="s">
        <v>232</v>
      </c>
      <c r="C306" s="99" t="s">
        <v>1652</v>
      </c>
      <c r="D306" s="65" t="s">
        <v>3</v>
      </c>
      <c r="E306" s="228" t="s">
        <v>216</v>
      </c>
      <c r="F306" s="246">
        <v>13</v>
      </c>
      <c r="G306" s="88"/>
      <c r="H306" s="88">
        <v>13</v>
      </c>
      <c r="I306" s="305">
        <v>13</v>
      </c>
      <c r="J306" s="345"/>
      <c r="K306" s="345"/>
      <c r="L306" s="235">
        <v>199.20240000000001</v>
      </c>
      <c r="M306" s="93">
        <v>2589.63</v>
      </c>
      <c r="N306" s="311">
        <v>0</v>
      </c>
      <c r="O306" s="311"/>
      <c r="P306" s="311">
        <v>2589.6312000000003</v>
      </c>
      <c r="Q306" s="311">
        <v>2589.6312000000003</v>
      </c>
      <c r="R306" s="245">
        <v>-1.2000000001535227E-3</v>
      </c>
      <c r="S306" s="313">
        <v>1.0000004633866615</v>
      </c>
      <c r="T306" s="299">
        <v>1.0000004633866615</v>
      </c>
      <c r="U306" s="277">
        <v>272.88</v>
      </c>
      <c r="V306" s="100"/>
      <c r="W306" s="100">
        <f t="shared" si="32"/>
        <v>193.30770993019198</v>
      </c>
      <c r="X306" s="101">
        <f t="shared" si="33"/>
        <v>0.70839823339999997</v>
      </c>
      <c r="Y306" s="102" t="b">
        <f t="shared" si="36"/>
        <v>0</v>
      </c>
      <c r="Z306" s="88">
        <v>272.88</v>
      </c>
      <c r="AA306" s="103">
        <f t="shared" si="34"/>
        <v>272.88</v>
      </c>
      <c r="AB306" s="76">
        <v>3547.44</v>
      </c>
      <c r="AC306" s="104" t="b">
        <f t="shared" si="37"/>
        <v>0</v>
      </c>
      <c r="AE306" s="71" t="s">
        <v>233</v>
      </c>
      <c r="AG306" s="105">
        <f t="shared" si="35"/>
        <v>199.20240000000001</v>
      </c>
      <c r="AH306" s="104">
        <f t="shared" si="38"/>
        <v>2589.6312000000003</v>
      </c>
    </row>
    <row r="307" spans="1:34" ht="30" customHeight="1" x14ac:dyDescent="0.2">
      <c r="A307" s="70">
        <v>41069</v>
      </c>
      <c r="B307" s="65" t="s">
        <v>234</v>
      </c>
      <c r="C307" s="99" t="s">
        <v>1653</v>
      </c>
      <c r="D307" s="65" t="s">
        <v>3</v>
      </c>
      <c r="E307" s="228" t="s">
        <v>216</v>
      </c>
      <c r="F307" s="246">
        <v>2</v>
      </c>
      <c r="G307" s="88"/>
      <c r="H307" s="88">
        <v>2</v>
      </c>
      <c r="I307" s="305">
        <v>2</v>
      </c>
      <c r="J307" s="345"/>
      <c r="K307" s="345"/>
      <c r="L307" s="235">
        <v>187.08439999999996</v>
      </c>
      <c r="M307" s="93">
        <v>374.16</v>
      </c>
      <c r="N307" s="311">
        <v>0</v>
      </c>
      <c r="O307" s="311"/>
      <c r="P307" s="311">
        <v>374.16879999999992</v>
      </c>
      <c r="Q307" s="311">
        <v>374.16879999999992</v>
      </c>
      <c r="R307" s="245">
        <v>-8.7999999998942258E-3</v>
      </c>
      <c r="S307" s="313">
        <v>1.0000235193500104</v>
      </c>
      <c r="T307" s="299">
        <v>1.0000235193500104</v>
      </c>
      <c r="U307" s="277">
        <v>256.27999999999997</v>
      </c>
      <c r="V307" s="100"/>
      <c r="W307" s="100">
        <f t="shared" si="32"/>
        <v>181.54829925575197</v>
      </c>
      <c r="X307" s="101">
        <f t="shared" si="33"/>
        <v>0.70839823339999997</v>
      </c>
      <c r="Y307" s="102" t="b">
        <f t="shared" si="36"/>
        <v>0</v>
      </c>
      <c r="Z307" s="88">
        <v>256.27999999999997</v>
      </c>
      <c r="AA307" s="103">
        <f t="shared" si="34"/>
        <v>256.27999999999997</v>
      </c>
      <c r="AB307" s="82">
        <v>512.55999999999995</v>
      </c>
      <c r="AC307" s="104" t="b">
        <f t="shared" si="37"/>
        <v>0</v>
      </c>
      <c r="AE307" s="71" t="s">
        <v>1299</v>
      </c>
      <c r="AG307" s="105">
        <f t="shared" si="35"/>
        <v>187.08439999999996</v>
      </c>
      <c r="AH307" s="104">
        <f t="shared" si="38"/>
        <v>374.16879999999992</v>
      </c>
    </row>
    <row r="308" spans="1:34" ht="15.75" customHeight="1" x14ac:dyDescent="0.2">
      <c r="A308" s="120" t="s">
        <v>694</v>
      </c>
      <c r="B308" s="121"/>
      <c r="C308" s="135" t="s">
        <v>219</v>
      </c>
      <c r="D308" s="123"/>
      <c r="E308" s="230"/>
      <c r="F308" s="249"/>
      <c r="G308" s="123"/>
      <c r="H308" s="123"/>
      <c r="I308" s="307"/>
      <c r="J308" s="347"/>
      <c r="K308" s="347"/>
      <c r="L308" s="237"/>
      <c r="M308" s="129">
        <v>2740.35</v>
      </c>
      <c r="N308" s="129"/>
      <c r="O308" s="129"/>
      <c r="P308" s="129">
        <v>357.47369999999995</v>
      </c>
      <c r="Q308" s="129">
        <v>2740.3688999999999</v>
      </c>
      <c r="R308" s="267">
        <v>-1.8900000000030559E-2</v>
      </c>
      <c r="S308" s="292">
        <v>0.13044819092451693</v>
      </c>
      <c r="T308" s="266"/>
      <c r="U308" s="279"/>
      <c r="V308" s="100"/>
      <c r="W308" s="100">
        <f t="shared" si="32"/>
        <v>0</v>
      </c>
      <c r="X308" s="101" t="e">
        <f t="shared" si="33"/>
        <v>#DIV/0!</v>
      </c>
      <c r="Y308" s="102" t="b">
        <f t="shared" si="36"/>
        <v>1</v>
      </c>
      <c r="Z308" s="123"/>
      <c r="AA308" s="103">
        <f t="shared" si="34"/>
        <v>0</v>
      </c>
      <c r="AB308" s="131">
        <v>3753.93</v>
      </c>
      <c r="AC308" s="104" t="b">
        <f t="shared" si="37"/>
        <v>0</v>
      </c>
      <c r="AE308" s="135" t="s">
        <v>695</v>
      </c>
      <c r="AG308" s="105">
        <f t="shared" si="35"/>
        <v>0</v>
      </c>
      <c r="AH308" s="104">
        <f t="shared" si="38"/>
        <v>0</v>
      </c>
    </row>
    <row r="309" spans="1:34" ht="33" customHeight="1" x14ac:dyDescent="0.2">
      <c r="A309" s="70">
        <v>41091</v>
      </c>
      <c r="B309" s="66">
        <v>91940</v>
      </c>
      <c r="C309" s="99" t="s">
        <v>1622</v>
      </c>
      <c r="D309" s="65" t="s">
        <v>3</v>
      </c>
      <c r="E309" s="228" t="s">
        <v>122</v>
      </c>
      <c r="F309" s="248">
        <v>18</v>
      </c>
      <c r="G309" s="86"/>
      <c r="H309" s="86">
        <v>18</v>
      </c>
      <c r="I309" s="305">
        <v>18</v>
      </c>
      <c r="J309" s="345"/>
      <c r="K309" s="345"/>
      <c r="L309" s="235">
        <v>17.928799999999999</v>
      </c>
      <c r="M309" s="93">
        <v>322.70999999999998</v>
      </c>
      <c r="N309" s="311">
        <v>0</v>
      </c>
      <c r="O309" s="311"/>
      <c r="P309" s="311">
        <v>322.71839999999997</v>
      </c>
      <c r="Q309" s="311">
        <v>322.71839999999997</v>
      </c>
      <c r="R309" s="245">
        <v>-8.399999999994634E-3</v>
      </c>
      <c r="S309" s="313">
        <v>1.0000260295621455</v>
      </c>
      <c r="T309" s="299">
        <v>1.0000260295621455</v>
      </c>
      <c r="U309" s="277">
        <v>24.56</v>
      </c>
      <c r="V309" s="100"/>
      <c r="W309" s="100">
        <f t="shared" si="32"/>
        <v>17.398260612304</v>
      </c>
      <c r="X309" s="101">
        <f t="shared" si="33"/>
        <v>0.70839823340000008</v>
      </c>
      <c r="Y309" s="102" t="b">
        <f t="shared" si="36"/>
        <v>0</v>
      </c>
      <c r="Z309" s="88">
        <v>24.56</v>
      </c>
      <c r="AA309" s="103">
        <f t="shared" si="34"/>
        <v>24.56</v>
      </c>
      <c r="AB309" s="82">
        <v>442.08</v>
      </c>
      <c r="AC309" s="104" t="b">
        <f t="shared" si="37"/>
        <v>0</v>
      </c>
      <c r="AE309" s="106" t="s">
        <v>1281</v>
      </c>
      <c r="AG309" s="105">
        <f t="shared" si="35"/>
        <v>17.928799999999999</v>
      </c>
      <c r="AH309" s="104">
        <f t="shared" si="38"/>
        <v>322.71839999999997</v>
      </c>
    </row>
    <row r="310" spans="1:34" ht="33.75" customHeight="1" x14ac:dyDescent="0.2">
      <c r="A310" s="70">
        <v>41092</v>
      </c>
      <c r="B310" s="66">
        <v>91942</v>
      </c>
      <c r="C310" s="99" t="s">
        <v>1623</v>
      </c>
      <c r="D310" s="65" t="s">
        <v>3</v>
      </c>
      <c r="E310" s="228" t="s">
        <v>122</v>
      </c>
      <c r="F310" s="248">
        <v>1</v>
      </c>
      <c r="G310" s="86"/>
      <c r="H310" s="86">
        <v>1</v>
      </c>
      <c r="I310" s="305">
        <v>1</v>
      </c>
      <c r="J310" s="345"/>
      <c r="K310" s="345"/>
      <c r="L310" s="235">
        <v>34.755299999999998</v>
      </c>
      <c r="M310" s="93">
        <v>34.75</v>
      </c>
      <c r="N310" s="311">
        <v>0</v>
      </c>
      <c r="O310" s="311"/>
      <c r="P310" s="311">
        <v>34.755299999999998</v>
      </c>
      <c r="Q310" s="311">
        <v>34.755299999999998</v>
      </c>
      <c r="R310" s="245">
        <v>-5.2999999999983061E-3</v>
      </c>
      <c r="S310" s="313">
        <v>1.0001525179856114</v>
      </c>
      <c r="T310" s="299">
        <v>1.0001525179856114</v>
      </c>
      <c r="U310" s="277">
        <v>47.61</v>
      </c>
      <c r="V310" s="100"/>
      <c r="W310" s="100">
        <f t="shared" si="32"/>
        <v>33.726839892173999</v>
      </c>
      <c r="X310" s="101">
        <f t="shared" si="33"/>
        <v>0.70839823339999997</v>
      </c>
      <c r="Y310" s="102" t="b">
        <f t="shared" si="36"/>
        <v>0</v>
      </c>
      <c r="Z310" s="88">
        <v>47.61</v>
      </c>
      <c r="AA310" s="103">
        <f t="shared" si="34"/>
        <v>47.61</v>
      </c>
      <c r="AB310" s="82">
        <v>47.61</v>
      </c>
      <c r="AC310" s="104" t="b">
        <f t="shared" si="37"/>
        <v>0</v>
      </c>
      <c r="AE310" s="106" t="s">
        <v>1282</v>
      </c>
      <c r="AG310" s="105">
        <f t="shared" si="35"/>
        <v>34.755299999999998</v>
      </c>
      <c r="AH310" s="104">
        <f t="shared" si="38"/>
        <v>34.755299999999998</v>
      </c>
    </row>
    <row r="311" spans="1:34" ht="27.75" customHeight="1" x14ac:dyDescent="0.2">
      <c r="A311" s="70">
        <v>41093</v>
      </c>
      <c r="B311" s="66">
        <v>97891</v>
      </c>
      <c r="C311" s="99" t="s">
        <v>1654</v>
      </c>
      <c r="D311" s="65" t="s">
        <v>3</v>
      </c>
      <c r="E311" s="228" t="s">
        <v>122</v>
      </c>
      <c r="F311" s="248">
        <v>12</v>
      </c>
      <c r="G311" s="86">
        <v>12</v>
      </c>
      <c r="H311" s="86"/>
      <c r="I311" s="305">
        <v>12</v>
      </c>
      <c r="J311" s="345"/>
      <c r="K311" s="345"/>
      <c r="L311" s="235">
        <v>198.57459999999998</v>
      </c>
      <c r="M311" s="93">
        <v>2382.89</v>
      </c>
      <c r="N311" s="311">
        <v>2382.89</v>
      </c>
      <c r="O311" s="311"/>
      <c r="P311" s="311">
        <v>0</v>
      </c>
      <c r="Q311" s="311">
        <v>2382.8951999999999</v>
      </c>
      <c r="R311" s="245">
        <v>0</v>
      </c>
      <c r="S311" s="313">
        <v>0</v>
      </c>
      <c r="T311" s="299">
        <v>1.0000021822241061</v>
      </c>
      <c r="U311" s="277">
        <v>272.02</v>
      </c>
      <c r="V311" s="100"/>
      <c r="W311" s="100">
        <f t="shared" si="32"/>
        <v>192.69848744946799</v>
      </c>
      <c r="X311" s="101">
        <f t="shared" si="33"/>
        <v>0.70839823339999997</v>
      </c>
      <c r="Y311" s="102" t="b">
        <f t="shared" si="36"/>
        <v>0</v>
      </c>
      <c r="Z311" s="88">
        <v>272.02</v>
      </c>
      <c r="AA311" s="103">
        <f t="shared" si="34"/>
        <v>272.02</v>
      </c>
      <c r="AB311" s="76">
        <v>3264.24</v>
      </c>
      <c r="AC311" s="104" t="b">
        <f t="shared" si="37"/>
        <v>0</v>
      </c>
      <c r="AE311" s="106" t="s">
        <v>1300</v>
      </c>
      <c r="AG311" s="105">
        <f t="shared" si="35"/>
        <v>198.57459999999998</v>
      </c>
      <c r="AH311" s="104">
        <f t="shared" si="38"/>
        <v>2382.8951999999999</v>
      </c>
    </row>
    <row r="312" spans="1:34" ht="17.25" customHeight="1" x14ac:dyDescent="0.2">
      <c r="A312" s="120" t="s">
        <v>696</v>
      </c>
      <c r="B312" s="121"/>
      <c r="C312" s="135" t="s">
        <v>1655</v>
      </c>
      <c r="D312" s="123"/>
      <c r="E312" s="230"/>
      <c r="F312" s="249"/>
      <c r="G312" s="123"/>
      <c r="H312" s="123"/>
      <c r="I312" s="307"/>
      <c r="J312" s="347"/>
      <c r="K312" s="347"/>
      <c r="L312" s="237"/>
      <c r="M312" s="129">
        <v>7242.74</v>
      </c>
      <c r="N312" s="129"/>
      <c r="O312" s="129"/>
      <c r="P312" s="129">
        <v>7242.7533999999996</v>
      </c>
      <c r="Q312" s="129">
        <v>7242.7533999999996</v>
      </c>
      <c r="R312" s="267">
        <v>-1.3399999999819556E-2</v>
      </c>
      <c r="S312" s="292">
        <v>1.0000018501285426</v>
      </c>
      <c r="T312" s="266"/>
      <c r="U312" s="279"/>
      <c r="V312" s="100"/>
      <c r="W312" s="100">
        <f t="shared" si="32"/>
        <v>0</v>
      </c>
      <c r="X312" s="101" t="e">
        <f t="shared" si="33"/>
        <v>#DIV/0!</v>
      </c>
      <c r="Y312" s="102" t="b">
        <f t="shared" si="36"/>
        <v>1</v>
      </c>
      <c r="Z312" s="123"/>
      <c r="AA312" s="103">
        <f t="shared" si="34"/>
        <v>0</v>
      </c>
      <c r="AB312" s="131">
        <v>9921.58</v>
      </c>
      <c r="AC312" s="104" t="b">
        <f t="shared" si="37"/>
        <v>0</v>
      </c>
      <c r="AE312" s="135" t="s">
        <v>697</v>
      </c>
      <c r="AG312" s="105">
        <f t="shared" si="35"/>
        <v>0</v>
      </c>
      <c r="AH312" s="104">
        <f t="shared" si="38"/>
        <v>0</v>
      </c>
    </row>
    <row r="313" spans="1:34" ht="33.75" customHeight="1" x14ac:dyDescent="0.2">
      <c r="A313" s="70">
        <v>41122</v>
      </c>
      <c r="B313" s="66">
        <v>91926</v>
      </c>
      <c r="C313" s="99" t="s">
        <v>1626</v>
      </c>
      <c r="D313" s="65" t="s">
        <v>3</v>
      </c>
      <c r="E313" s="228" t="s">
        <v>32</v>
      </c>
      <c r="F313" s="246">
        <v>420</v>
      </c>
      <c r="G313" s="88"/>
      <c r="H313" s="88">
        <v>420</v>
      </c>
      <c r="I313" s="305">
        <v>420</v>
      </c>
      <c r="J313" s="345"/>
      <c r="K313" s="345"/>
      <c r="L313" s="235">
        <v>4.1318000000000001</v>
      </c>
      <c r="M313" s="93">
        <v>1735.35</v>
      </c>
      <c r="N313" s="311">
        <v>0</v>
      </c>
      <c r="O313" s="311"/>
      <c r="P313" s="311">
        <v>1735.356</v>
      </c>
      <c r="Q313" s="311">
        <v>1735.356</v>
      </c>
      <c r="R313" s="245">
        <v>-6.0000000000854925E-3</v>
      </c>
      <c r="S313" s="313">
        <v>1.000003457515775</v>
      </c>
      <c r="T313" s="299">
        <v>1.000003457515775</v>
      </c>
      <c r="U313" s="277">
        <v>5.66</v>
      </c>
      <c r="V313" s="100"/>
      <c r="W313" s="100">
        <f t="shared" si="32"/>
        <v>4.0095340010439999</v>
      </c>
      <c r="X313" s="101">
        <f t="shared" si="33"/>
        <v>0.70839823339999997</v>
      </c>
      <c r="Y313" s="102" t="b">
        <f t="shared" si="36"/>
        <v>0</v>
      </c>
      <c r="Z313" s="88">
        <v>5.66</v>
      </c>
      <c r="AA313" s="103">
        <f t="shared" si="34"/>
        <v>5.66</v>
      </c>
      <c r="AB313" s="76">
        <v>2377.1999999999998</v>
      </c>
      <c r="AC313" s="104" t="b">
        <f t="shared" si="37"/>
        <v>0</v>
      </c>
      <c r="AE313" s="71" t="s">
        <v>698</v>
      </c>
      <c r="AG313" s="105">
        <f t="shared" si="35"/>
        <v>4.1318000000000001</v>
      </c>
      <c r="AH313" s="104">
        <f t="shared" si="38"/>
        <v>1735.356</v>
      </c>
    </row>
    <row r="314" spans="1:34" ht="33" customHeight="1" x14ac:dyDescent="0.2">
      <c r="A314" s="70">
        <v>41123</v>
      </c>
      <c r="B314" s="66">
        <v>91927</v>
      </c>
      <c r="C314" s="99" t="s">
        <v>1627</v>
      </c>
      <c r="D314" s="65" t="s">
        <v>3</v>
      </c>
      <c r="E314" s="228" t="s">
        <v>32</v>
      </c>
      <c r="F314" s="246">
        <v>940</v>
      </c>
      <c r="G314" s="88"/>
      <c r="H314" s="88">
        <v>940</v>
      </c>
      <c r="I314" s="305">
        <v>940</v>
      </c>
      <c r="J314" s="345"/>
      <c r="K314" s="345"/>
      <c r="L314" s="235">
        <v>4.6208999999999998</v>
      </c>
      <c r="M314" s="93">
        <v>4343.6400000000003</v>
      </c>
      <c r="N314" s="311">
        <v>0</v>
      </c>
      <c r="O314" s="311"/>
      <c r="P314" s="311">
        <v>4343.6459999999997</v>
      </c>
      <c r="Q314" s="311">
        <v>4343.6459999999997</v>
      </c>
      <c r="R314" s="245">
        <v>-5.9999999994033715E-3</v>
      </c>
      <c r="S314" s="313">
        <v>1.0000013813299444</v>
      </c>
      <c r="T314" s="299">
        <v>1.0000013813299444</v>
      </c>
      <c r="U314" s="277">
        <v>6.33</v>
      </c>
      <c r="V314" s="100"/>
      <c r="W314" s="100">
        <f t="shared" si="32"/>
        <v>4.4841608174219996</v>
      </c>
      <c r="X314" s="101">
        <f t="shared" si="33"/>
        <v>0.70839823339999997</v>
      </c>
      <c r="Y314" s="102" t="b">
        <f t="shared" si="36"/>
        <v>0</v>
      </c>
      <c r="Z314" s="88">
        <v>6.33</v>
      </c>
      <c r="AA314" s="103">
        <f t="shared" si="34"/>
        <v>6.33</v>
      </c>
      <c r="AB314" s="76">
        <v>5950.2</v>
      </c>
      <c r="AC314" s="104" t="b">
        <f t="shared" si="37"/>
        <v>0</v>
      </c>
      <c r="AE314" s="106" t="s">
        <v>1284</v>
      </c>
      <c r="AG314" s="105">
        <f t="shared" si="35"/>
        <v>4.6208999999999998</v>
      </c>
      <c r="AH314" s="104">
        <f t="shared" si="38"/>
        <v>4343.6459999999997</v>
      </c>
    </row>
    <row r="315" spans="1:34" ht="21.75" customHeight="1" x14ac:dyDescent="0.2">
      <c r="A315" s="70">
        <v>41124</v>
      </c>
      <c r="B315" s="65" t="s">
        <v>220</v>
      </c>
      <c r="C315" s="99" t="s">
        <v>1628</v>
      </c>
      <c r="D315" s="65" t="s">
        <v>3</v>
      </c>
      <c r="E315" s="228" t="s">
        <v>32</v>
      </c>
      <c r="F315" s="246">
        <v>118</v>
      </c>
      <c r="G315" s="88"/>
      <c r="H315" s="88">
        <v>118</v>
      </c>
      <c r="I315" s="305">
        <v>118</v>
      </c>
      <c r="J315" s="345"/>
      <c r="K315" s="345"/>
      <c r="L315" s="235">
        <v>9.8622999999999994</v>
      </c>
      <c r="M315" s="93">
        <v>1163.75</v>
      </c>
      <c r="N315" s="311">
        <v>0</v>
      </c>
      <c r="O315" s="311"/>
      <c r="P315" s="311">
        <v>1163.7513999999999</v>
      </c>
      <c r="Q315" s="311">
        <v>1163.7513999999999</v>
      </c>
      <c r="R315" s="245">
        <v>-1.3999999998759449E-3</v>
      </c>
      <c r="S315" s="313">
        <v>1.0000012030075187</v>
      </c>
      <c r="T315" s="299">
        <v>1.0000012030075187</v>
      </c>
      <c r="U315" s="277">
        <v>13.51</v>
      </c>
      <c r="V315" s="100"/>
      <c r="W315" s="100">
        <f t="shared" si="32"/>
        <v>9.5704601332339987</v>
      </c>
      <c r="X315" s="101">
        <f t="shared" si="33"/>
        <v>0.70839823339999997</v>
      </c>
      <c r="Y315" s="102" t="b">
        <f t="shared" si="36"/>
        <v>0</v>
      </c>
      <c r="Z315" s="88">
        <v>13.51</v>
      </c>
      <c r="AA315" s="103">
        <f t="shared" si="34"/>
        <v>13.51</v>
      </c>
      <c r="AB315" s="76">
        <v>1594.18</v>
      </c>
      <c r="AC315" s="104" t="b">
        <f t="shared" si="37"/>
        <v>0</v>
      </c>
      <c r="AE315" s="71" t="s">
        <v>686</v>
      </c>
      <c r="AG315" s="105">
        <f t="shared" si="35"/>
        <v>9.8622999999999994</v>
      </c>
      <c r="AH315" s="104">
        <f t="shared" si="38"/>
        <v>1163.7513999999999</v>
      </c>
    </row>
    <row r="316" spans="1:34" ht="15.75" customHeight="1" x14ac:dyDescent="0.2">
      <c r="A316" s="120" t="s">
        <v>699</v>
      </c>
      <c r="B316" s="121"/>
      <c r="C316" s="135" t="s">
        <v>1656</v>
      </c>
      <c r="D316" s="123"/>
      <c r="E316" s="230"/>
      <c r="F316" s="249"/>
      <c r="G316" s="123"/>
      <c r="H316" s="123"/>
      <c r="I316" s="307"/>
      <c r="J316" s="347"/>
      <c r="K316" s="347"/>
      <c r="L316" s="237"/>
      <c r="M316" s="129">
        <v>21623.25</v>
      </c>
      <c r="N316" s="129"/>
      <c r="O316" s="129"/>
      <c r="P316" s="129">
        <v>21623.264300000003</v>
      </c>
      <c r="Q316" s="129">
        <v>21623.264300000003</v>
      </c>
      <c r="R316" s="267">
        <v>-1.4300000002549496E-2</v>
      </c>
      <c r="S316" s="292">
        <v>1.0000006613251942</v>
      </c>
      <c r="T316" s="266"/>
      <c r="U316" s="279"/>
      <c r="V316" s="100"/>
      <c r="W316" s="100">
        <f t="shared" si="32"/>
        <v>0</v>
      </c>
      <c r="X316" s="101" t="e">
        <f t="shared" si="33"/>
        <v>#DIV/0!</v>
      </c>
      <c r="Y316" s="102" t="b">
        <f t="shared" si="36"/>
        <v>1</v>
      </c>
      <c r="Z316" s="123"/>
      <c r="AA316" s="103">
        <f t="shared" si="34"/>
        <v>0</v>
      </c>
      <c r="AB316" s="131">
        <v>29620.91</v>
      </c>
      <c r="AC316" s="104" t="b">
        <f t="shared" si="37"/>
        <v>0</v>
      </c>
      <c r="AE316" s="135" t="s">
        <v>700</v>
      </c>
      <c r="AG316" s="105">
        <f t="shared" si="35"/>
        <v>0</v>
      </c>
      <c r="AH316" s="104">
        <f t="shared" si="38"/>
        <v>0</v>
      </c>
    </row>
    <row r="317" spans="1:34" ht="36" customHeight="1" x14ac:dyDescent="0.2">
      <c r="A317" s="70">
        <v>41153</v>
      </c>
      <c r="B317" s="65" t="s">
        <v>235</v>
      </c>
      <c r="C317" s="99" t="s">
        <v>1657</v>
      </c>
      <c r="D317" s="65" t="s">
        <v>3</v>
      </c>
      <c r="E317" s="228" t="s">
        <v>122</v>
      </c>
      <c r="F317" s="248">
        <v>11</v>
      </c>
      <c r="G317" s="86"/>
      <c r="H317" s="86">
        <v>11</v>
      </c>
      <c r="I317" s="305">
        <v>11</v>
      </c>
      <c r="J317" s="345"/>
      <c r="K317" s="345"/>
      <c r="L317" s="235">
        <v>1807.4362000000001</v>
      </c>
      <c r="M317" s="93">
        <v>19881.79</v>
      </c>
      <c r="N317" s="311">
        <v>0</v>
      </c>
      <c r="O317" s="311"/>
      <c r="P317" s="311">
        <v>19881.798200000001</v>
      </c>
      <c r="Q317" s="311">
        <v>19881.798200000001</v>
      </c>
      <c r="R317" s="245">
        <v>-8.2000000002153683E-3</v>
      </c>
      <c r="S317" s="313">
        <v>1.0000004124377131</v>
      </c>
      <c r="T317" s="299">
        <v>1.0000004124377131</v>
      </c>
      <c r="U317" s="277">
        <v>2475.94</v>
      </c>
      <c r="V317" s="100"/>
      <c r="W317" s="100">
        <f t="shared" si="32"/>
        <v>1753.9515220043959</v>
      </c>
      <c r="X317" s="101">
        <f t="shared" si="33"/>
        <v>0.70839823339999997</v>
      </c>
      <c r="Y317" s="102" t="b">
        <f t="shared" si="36"/>
        <v>0</v>
      </c>
      <c r="Z317" s="93">
        <v>2475.94</v>
      </c>
      <c r="AA317" s="103">
        <f t="shared" si="34"/>
        <v>2475.94</v>
      </c>
      <c r="AB317" s="76">
        <v>27235.34</v>
      </c>
      <c r="AC317" s="104" t="b">
        <f t="shared" si="37"/>
        <v>0</v>
      </c>
      <c r="AE317" s="106" t="s">
        <v>1301</v>
      </c>
      <c r="AG317" s="105">
        <f t="shared" si="35"/>
        <v>1807.4362000000001</v>
      </c>
      <c r="AH317" s="104">
        <f t="shared" si="38"/>
        <v>19881.798200000001</v>
      </c>
    </row>
    <row r="318" spans="1:34" ht="31.15" customHeight="1" x14ac:dyDescent="0.2">
      <c r="A318" s="70">
        <v>41154</v>
      </c>
      <c r="B318" s="65" t="s">
        <v>236</v>
      </c>
      <c r="C318" s="99" t="s">
        <v>1658</v>
      </c>
      <c r="D318" s="65" t="s">
        <v>3</v>
      </c>
      <c r="E318" s="228" t="s">
        <v>122</v>
      </c>
      <c r="F318" s="248">
        <v>11</v>
      </c>
      <c r="G318" s="86"/>
      <c r="H318" s="86">
        <v>11</v>
      </c>
      <c r="I318" s="305">
        <v>11</v>
      </c>
      <c r="J318" s="345"/>
      <c r="K318" s="345"/>
      <c r="L318" s="235">
        <v>158.3151</v>
      </c>
      <c r="M318" s="93">
        <v>1741.46</v>
      </c>
      <c r="N318" s="311">
        <v>0</v>
      </c>
      <c r="O318" s="311"/>
      <c r="P318" s="311">
        <v>1741.4661000000001</v>
      </c>
      <c r="Q318" s="311">
        <v>1741.4661000000001</v>
      </c>
      <c r="R318" s="245">
        <v>-6.1000000000603904E-3</v>
      </c>
      <c r="S318" s="313">
        <v>1.0000035028079888</v>
      </c>
      <c r="T318" s="299">
        <v>1.0000035028079888</v>
      </c>
      <c r="U318" s="277">
        <v>216.87</v>
      </c>
      <c r="V318" s="100"/>
      <c r="W318" s="100">
        <f t="shared" si="32"/>
        <v>153.63032487745801</v>
      </c>
      <c r="X318" s="101">
        <f t="shared" si="33"/>
        <v>0.70839823340000008</v>
      </c>
      <c r="Y318" s="102" t="b">
        <f t="shared" si="36"/>
        <v>0</v>
      </c>
      <c r="Z318" s="88">
        <v>216.87</v>
      </c>
      <c r="AA318" s="103">
        <f t="shared" si="34"/>
        <v>216.87</v>
      </c>
      <c r="AB318" s="76">
        <v>2385.5700000000002</v>
      </c>
      <c r="AC318" s="104" t="b">
        <f t="shared" si="37"/>
        <v>0</v>
      </c>
      <c r="AE318" s="71" t="s">
        <v>701</v>
      </c>
      <c r="AG318" s="105">
        <f t="shared" si="35"/>
        <v>158.3151</v>
      </c>
      <c r="AH318" s="104">
        <f t="shared" si="38"/>
        <v>1741.4661000000001</v>
      </c>
    </row>
    <row r="319" spans="1:34" x14ac:dyDescent="0.2">
      <c r="A319" s="120" t="s">
        <v>702</v>
      </c>
      <c r="B319" s="121"/>
      <c r="C319" s="122" t="s">
        <v>1645</v>
      </c>
      <c r="D319" s="123"/>
      <c r="E319" s="230"/>
      <c r="F319" s="249"/>
      <c r="G319" s="123"/>
      <c r="H319" s="123"/>
      <c r="I319" s="307"/>
      <c r="J319" s="347"/>
      <c r="K319" s="347"/>
      <c r="L319" s="237"/>
      <c r="M319" s="129">
        <v>13323.15</v>
      </c>
      <c r="N319" s="129"/>
      <c r="O319" s="129"/>
      <c r="P319" s="129">
        <v>13323.156999999999</v>
      </c>
      <c r="Q319" s="129">
        <v>13323.156999999999</v>
      </c>
      <c r="R319" s="267">
        <v>-6.9999999996070983E-3</v>
      </c>
      <c r="S319" s="292">
        <v>1.0000005254012752</v>
      </c>
      <c r="T319" s="266"/>
      <c r="U319" s="279"/>
      <c r="V319" s="100"/>
      <c r="W319" s="100">
        <f t="shared" si="32"/>
        <v>0</v>
      </c>
      <c r="X319" s="101" t="e">
        <f t="shared" si="33"/>
        <v>#DIV/0!</v>
      </c>
      <c r="Y319" s="102" t="b">
        <f t="shared" si="36"/>
        <v>1</v>
      </c>
      <c r="Z319" s="123"/>
      <c r="AA319" s="103">
        <f t="shared" si="34"/>
        <v>0</v>
      </c>
      <c r="AB319" s="131">
        <v>18250.900000000001</v>
      </c>
      <c r="AC319" s="104" t="b">
        <f t="shared" si="37"/>
        <v>0</v>
      </c>
      <c r="AE319" s="122" t="s">
        <v>693</v>
      </c>
      <c r="AG319" s="105">
        <f t="shared" si="35"/>
        <v>0</v>
      </c>
      <c r="AH319" s="104">
        <f t="shared" si="38"/>
        <v>0</v>
      </c>
    </row>
    <row r="320" spans="1:34" ht="44.45" customHeight="1" x14ac:dyDescent="0.2">
      <c r="A320" s="73">
        <v>41183</v>
      </c>
      <c r="B320" s="65" t="s">
        <v>237</v>
      </c>
      <c r="C320" s="99" t="s">
        <v>1646</v>
      </c>
      <c r="D320" s="65" t="s">
        <v>3</v>
      </c>
      <c r="E320" s="228" t="s">
        <v>122</v>
      </c>
      <c r="F320" s="248">
        <v>18</v>
      </c>
      <c r="G320" s="86"/>
      <c r="H320" s="86">
        <v>18</v>
      </c>
      <c r="I320" s="305">
        <v>18</v>
      </c>
      <c r="J320" s="345"/>
      <c r="K320" s="345"/>
      <c r="L320" s="235">
        <v>125.122</v>
      </c>
      <c r="M320" s="93">
        <v>2252.19</v>
      </c>
      <c r="N320" s="311">
        <v>0</v>
      </c>
      <c r="O320" s="311"/>
      <c r="P320" s="311">
        <v>2252.1959999999999</v>
      </c>
      <c r="Q320" s="311">
        <v>2252.1959999999999</v>
      </c>
      <c r="R320" s="245">
        <v>-5.9999999998581188E-3</v>
      </c>
      <c r="S320" s="313">
        <v>1.000002664073635</v>
      </c>
      <c r="T320" s="299">
        <v>1.000002664073635</v>
      </c>
      <c r="U320" s="277">
        <v>171.4</v>
      </c>
      <c r="V320" s="100"/>
      <c r="W320" s="100">
        <f t="shared" si="32"/>
        <v>121.41945720475999</v>
      </c>
      <c r="X320" s="101">
        <f t="shared" si="33"/>
        <v>0.70839823339999997</v>
      </c>
      <c r="Y320" s="102" t="b">
        <f t="shared" si="36"/>
        <v>0</v>
      </c>
      <c r="Z320" s="88">
        <v>171.4</v>
      </c>
      <c r="AA320" s="103">
        <f t="shared" si="34"/>
        <v>171.4</v>
      </c>
      <c r="AB320" s="76">
        <v>3085.2</v>
      </c>
      <c r="AC320" s="104" t="b">
        <f t="shared" si="37"/>
        <v>0</v>
      </c>
      <c r="AE320" s="106" t="s">
        <v>1295</v>
      </c>
      <c r="AG320" s="105">
        <f t="shared" si="35"/>
        <v>125.122</v>
      </c>
      <c r="AH320" s="104">
        <f t="shared" si="38"/>
        <v>2252.1959999999999</v>
      </c>
    </row>
    <row r="321" spans="1:34" ht="50.25" customHeight="1" x14ac:dyDescent="0.2">
      <c r="A321" s="73">
        <v>41184</v>
      </c>
      <c r="B321" s="65" t="s">
        <v>238</v>
      </c>
      <c r="C321" s="99" t="s">
        <v>1659</v>
      </c>
      <c r="D321" s="65" t="s">
        <v>3</v>
      </c>
      <c r="E321" s="228" t="s">
        <v>122</v>
      </c>
      <c r="F321" s="248">
        <v>11</v>
      </c>
      <c r="G321" s="86"/>
      <c r="H321" s="86">
        <v>11</v>
      </c>
      <c r="I321" s="305">
        <v>11</v>
      </c>
      <c r="J321" s="345"/>
      <c r="K321" s="345"/>
      <c r="L321" s="235">
        <v>1006.451</v>
      </c>
      <c r="M321" s="93">
        <v>11070.96</v>
      </c>
      <c r="N321" s="311">
        <v>0</v>
      </c>
      <c r="O321" s="311"/>
      <c r="P321" s="311">
        <v>11070.960999999999</v>
      </c>
      <c r="Q321" s="311">
        <v>11070.960999999999</v>
      </c>
      <c r="R321" s="245">
        <v>-1.0000000002037268E-3</v>
      </c>
      <c r="S321" s="313">
        <v>1.0000000903264035</v>
      </c>
      <c r="T321" s="299">
        <v>1.0000000903264035</v>
      </c>
      <c r="U321" s="277">
        <v>1378.7</v>
      </c>
      <c r="V321" s="100"/>
      <c r="W321" s="100">
        <f t="shared" si="32"/>
        <v>976.66864438857999</v>
      </c>
      <c r="X321" s="101">
        <f t="shared" si="33"/>
        <v>0.70839823339999997</v>
      </c>
      <c r="Y321" s="102" t="b">
        <f t="shared" si="36"/>
        <v>0</v>
      </c>
      <c r="Z321" s="93">
        <v>1378.7</v>
      </c>
      <c r="AA321" s="103">
        <f t="shared" si="34"/>
        <v>1378.7</v>
      </c>
      <c r="AB321" s="76">
        <v>15165.7</v>
      </c>
      <c r="AC321" s="104" t="b">
        <f t="shared" si="37"/>
        <v>0</v>
      </c>
      <c r="AE321" s="71" t="s">
        <v>703</v>
      </c>
      <c r="AG321" s="105">
        <f t="shared" si="35"/>
        <v>1006.451</v>
      </c>
      <c r="AH321" s="104">
        <f t="shared" si="38"/>
        <v>11070.960999999999</v>
      </c>
    </row>
    <row r="322" spans="1:34" ht="14.25" customHeight="1" x14ac:dyDescent="0.2">
      <c r="A322" s="120" t="s">
        <v>704</v>
      </c>
      <c r="B322" s="121"/>
      <c r="C322" s="135" t="s">
        <v>1660</v>
      </c>
      <c r="D322" s="123"/>
      <c r="E322" s="230"/>
      <c r="F322" s="249"/>
      <c r="G322" s="123"/>
      <c r="H322" s="123"/>
      <c r="I322" s="307"/>
      <c r="J322" s="347"/>
      <c r="K322" s="347"/>
      <c r="L322" s="237"/>
      <c r="M322" s="129">
        <v>2854.03</v>
      </c>
      <c r="N322" s="129"/>
      <c r="O322" s="129"/>
      <c r="P322" s="129">
        <v>0</v>
      </c>
      <c r="Q322" s="129">
        <v>2854.0344999999993</v>
      </c>
      <c r="R322" s="267">
        <v>-4.4999999990977813E-3</v>
      </c>
      <c r="S322" s="292">
        <v>0</v>
      </c>
      <c r="T322" s="266"/>
      <c r="U322" s="279"/>
      <c r="V322" s="100"/>
      <c r="W322" s="100">
        <f t="shared" si="32"/>
        <v>0</v>
      </c>
      <c r="X322" s="101" t="e">
        <f t="shared" si="33"/>
        <v>#DIV/0!</v>
      </c>
      <c r="Y322" s="102" t="b">
        <f t="shared" si="36"/>
        <v>1</v>
      </c>
      <c r="Z322" s="123"/>
      <c r="AA322" s="103">
        <f t="shared" si="34"/>
        <v>0</v>
      </c>
      <c r="AB322" s="131">
        <v>3909.65</v>
      </c>
      <c r="AC322" s="104" t="b">
        <f t="shared" si="37"/>
        <v>0</v>
      </c>
      <c r="AE322" s="135" t="s">
        <v>705</v>
      </c>
      <c r="AG322" s="105">
        <f t="shared" si="35"/>
        <v>0</v>
      </c>
      <c r="AH322" s="104">
        <f t="shared" si="38"/>
        <v>0</v>
      </c>
    </row>
    <row r="323" spans="1:34" ht="0.6" customHeight="1" x14ac:dyDescent="0.2">
      <c r="A323" s="73">
        <v>41214</v>
      </c>
      <c r="B323" s="66">
        <v>93358</v>
      </c>
      <c r="C323" s="99" t="s">
        <v>1661</v>
      </c>
      <c r="D323" s="65" t="s">
        <v>3</v>
      </c>
      <c r="E323" s="228" t="s">
        <v>9</v>
      </c>
      <c r="F323" s="246">
        <v>20</v>
      </c>
      <c r="G323" s="88">
        <v>20</v>
      </c>
      <c r="H323" s="88"/>
      <c r="I323" s="305">
        <v>20</v>
      </c>
      <c r="J323" s="345"/>
      <c r="K323" s="345"/>
      <c r="L323" s="235">
        <v>86.702100000000002</v>
      </c>
      <c r="M323" s="93">
        <v>1734.04</v>
      </c>
      <c r="N323" s="311">
        <v>1734.04</v>
      </c>
      <c r="O323" s="311"/>
      <c r="P323" s="311"/>
      <c r="Q323" s="311">
        <v>1734.0419999999999</v>
      </c>
      <c r="R323" s="245">
        <v>-1.9999999999527063E-3</v>
      </c>
      <c r="S323" s="313">
        <v>0</v>
      </c>
      <c r="T323" s="299">
        <v>1.0000011533759314</v>
      </c>
      <c r="U323" s="277">
        <v>118.77</v>
      </c>
      <c r="V323" s="100"/>
      <c r="W323" s="100">
        <f t="shared" si="32"/>
        <v>84.136458180917998</v>
      </c>
      <c r="X323" s="101">
        <f t="shared" si="33"/>
        <v>0.70839823339999997</v>
      </c>
      <c r="Y323" s="102" t="b">
        <f t="shared" si="36"/>
        <v>0</v>
      </c>
      <c r="Z323" s="88">
        <v>118.77</v>
      </c>
      <c r="AA323" s="103">
        <f t="shared" si="34"/>
        <v>118.77</v>
      </c>
      <c r="AB323" s="76">
        <v>2375.4</v>
      </c>
      <c r="AC323" s="104" t="b">
        <f t="shared" si="37"/>
        <v>0</v>
      </c>
      <c r="AE323" s="71" t="s">
        <v>706</v>
      </c>
      <c r="AG323" s="105">
        <f t="shared" si="35"/>
        <v>86.702100000000002</v>
      </c>
      <c r="AH323" s="104">
        <f t="shared" si="38"/>
        <v>1734.0419999999999</v>
      </c>
    </row>
    <row r="324" spans="1:34" ht="19.899999999999999" customHeight="1" x14ac:dyDescent="0.2">
      <c r="A324" s="74">
        <v>41215</v>
      </c>
      <c r="B324" s="75">
        <v>93382</v>
      </c>
      <c r="C324" s="99" t="s">
        <v>1662</v>
      </c>
      <c r="D324" s="69" t="s">
        <v>3</v>
      </c>
      <c r="E324" s="231" t="s">
        <v>9</v>
      </c>
      <c r="F324" s="254">
        <v>18</v>
      </c>
      <c r="G324" s="90">
        <v>18</v>
      </c>
      <c r="H324" s="88"/>
      <c r="I324" s="305">
        <v>18</v>
      </c>
      <c r="J324" s="345"/>
      <c r="K324" s="345"/>
      <c r="L324" s="235">
        <v>27.382299999999997</v>
      </c>
      <c r="M324" s="93">
        <v>492.88</v>
      </c>
      <c r="N324" s="311">
        <v>492.88</v>
      </c>
      <c r="O324" s="311"/>
      <c r="P324" s="311"/>
      <c r="Q324" s="311">
        <v>492.88139999999993</v>
      </c>
      <c r="R324" s="245">
        <v>-1.3999999999327883E-3</v>
      </c>
      <c r="S324" s="313">
        <v>0</v>
      </c>
      <c r="T324" s="299">
        <v>1.000002840447979</v>
      </c>
      <c r="U324" s="282">
        <v>37.51</v>
      </c>
      <c r="V324" s="100"/>
      <c r="W324" s="100">
        <f t="shared" si="32"/>
        <v>26.572017734833999</v>
      </c>
      <c r="X324" s="101">
        <f t="shared" si="33"/>
        <v>0.70839823339999997</v>
      </c>
      <c r="Y324" s="102" t="b">
        <f t="shared" si="36"/>
        <v>0</v>
      </c>
      <c r="Z324" s="90">
        <v>37.51</v>
      </c>
      <c r="AA324" s="103">
        <f t="shared" si="34"/>
        <v>37.51</v>
      </c>
      <c r="AB324" s="142">
        <v>675.18</v>
      </c>
      <c r="AC324" s="104" t="b">
        <f t="shared" si="37"/>
        <v>0</v>
      </c>
      <c r="AE324" s="132" t="s">
        <v>707</v>
      </c>
      <c r="AG324" s="105">
        <f t="shared" si="35"/>
        <v>27.382299999999997</v>
      </c>
      <c r="AH324" s="104">
        <f t="shared" si="38"/>
        <v>492.88139999999993</v>
      </c>
    </row>
    <row r="325" spans="1:34" ht="16.149999999999999" customHeight="1" x14ac:dyDescent="0.2">
      <c r="A325" s="74">
        <v>41216</v>
      </c>
      <c r="B325" s="75">
        <v>100323</v>
      </c>
      <c r="C325" s="99" t="s">
        <v>1663</v>
      </c>
      <c r="D325" s="69" t="s">
        <v>3</v>
      </c>
      <c r="E325" s="231" t="s">
        <v>9</v>
      </c>
      <c r="F325" s="254">
        <v>1</v>
      </c>
      <c r="G325" s="90">
        <v>1</v>
      </c>
      <c r="H325" s="88"/>
      <c r="I325" s="305">
        <v>1</v>
      </c>
      <c r="J325" s="345"/>
      <c r="K325" s="345"/>
      <c r="L325" s="235">
        <v>206.15199999999999</v>
      </c>
      <c r="M325" s="93">
        <v>206.15</v>
      </c>
      <c r="N325" s="311">
        <v>206.15</v>
      </c>
      <c r="O325" s="311"/>
      <c r="P325" s="311"/>
      <c r="Q325" s="311">
        <v>206.15199999999999</v>
      </c>
      <c r="R325" s="245">
        <v>-1.999999999981128E-3</v>
      </c>
      <c r="S325" s="313">
        <v>0</v>
      </c>
      <c r="T325" s="299">
        <v>1.0000097016735385</v>
      </c>
      <c r="U325" s="282">
        <v>282.39999999999998</v>
      </c>
      <c r="V325" s="100"/>
      <c r="W325" s="100">
        <f t="shared" si="32"/>
        <v>200.05166111215996</v>
      </c>
      <c r="X325" s="101">
        <f t="shared" si="33"/>
        <v>0.70839823339999997</v>
      </c>
      <c r="Y325" s="102" t="b">
        <f t="shared" si="36"/>
        <v>0</v>
      </c>
      <c r="Z325" s="90">
        <v>282.39999999999998</v>
      </c>
      <c r="AA325" s="103">
        <f t="shared" si="34"/>
        <v>282.39999999999998</v>
      </c>
      <c r="AB325" s="142">
        <v>282.39999999999998</v>
      </c>
      <c r="AC325" s="104" t="b">
        <f t="shared" si="37"/>
        <v>0</v>
      </c>
      <c r="AE325" s="128" t="s">
        <v>708</v>
      </c>
      <c r="AG325" s="105">
        <f t="shared" si="35"/>
        <v>206.15199999999999</v>
      </c>
      <c r="AH325" s="104">
        <f t="shared" si="38"/>
        <v>206.15199999999999</v>
      </c>
    </row>
    <row r="326" spans="1:34" ht="18.600000000000001" customHeight="1" x14ac:dyDescent="0.2">
      <c r="A326" s="74">
        <v>41217</v>
      </c>
      <c r="B326" s="75">
        <v>94962</v>
      </c>
      <c r="C326" s="99" t="s">
        <v>1664</v>
      </c>
      <c r="D326" s="69" t="s">
        <v>3</v>
      </c>
      <c r="E326" s="231" t="s">
        <v>9</v>
      </c>
      <c r="F326" s="254">
        <v>1</v>
      </c>
      <c r="G326" s="90">
        <v>1</v>
      </c>
      <c r="H326" s="88"/>
      <c r="I326" s="305">
        <v>1</v>
      </c>
      <c r="J326" s="345"/>
      <c r="K326" s="345"/>
      <c r="L326" s="235">
        <v>420.96909999999997</v>
      </c>
      <c r="M326" s="93">
        <v>420.96</v>
      </c>
      <c r="N326" s="311">
        <v>420.96</v>
      </c>
      <c r="O326" s="311"/>
      <c r="P326" s="311"/>
      <c r="Q326" s="311">
        <v>420.96909999999997</v>
      </c>
      <c r="R326" s="245">
        <v>-9.0999999999894499E-3</v>
      </c>
      <c r="S326" s="313">
        <v>0</v>
      </c>
      <c r="T326" s="299">
        <v>1.0000216172557963</v>
      </c>
      <c r="U326" s="282">
        <v>576.66999999999996</v>
      </c>
      <c r="V326" s="100"/>
      <c r="W326" s="100">
        <f t="shared" si="32"/>
        <v>408.51200925477798</v>
      </c>
      <c r="X326" s="101">
        <f t="shared" si="33"/>
        <v>0.70839823339999997</v>
      </c>
      <c r="Y326" s="102" t="b">
        <f t="shared" si="36"/>
        <v>0</v>
      </c>
      <c r="Z326" s="90">
        <v>576.66999999999996</v>
      </c>
      <c r="AA326" s="103">
        <f t="shared" si="34"/>
        <v>576.66999999999996</v>
      </c>
      <c r="AB326" s="142">
        <v>576.66999999999996</v>
      </c>
      <c r="AC326" s="104" t="b">
        <f t="shared" si="37"/>
        <v>0</v>
      </c>
      <c r="AE326" s="128" t="s">
        <v>889</v>
      </c>
      <c r="AG326" s="105">
        <f t="shared" si="35"/>
        <v>420.96909999999997</v>
      </c>
      <c r="AH326" s="104">
        <f t="shared" si="38"/>
        <v>420.96909999999997</v>
      </c>
    </row>
    <row r="327" spans="1:34" ht="15" customHeight="1" x14ac:dyDescent="0.2">
      <c r="A327" s="120" t="s">
        <v>709</v>
      </c>
      <c r="B327" s="121"/>
      <c r="C327" s="122" t="s">
        <v>1665</v>
      </c>
      <c r="D327" s="123"/>
      <c r="E327" s="230"/>
      <c r="F327" s="249"/>
      <c r="G327" s="123"/>
      <c r="H327" s="123"/>
      <c r="I327" s="307"/>
      <c r="J327" s="347"/>
      <c r="K327" s="347"/>
      <c r="L327" s="237"/>
      <c r="M327" s="129">
        <v>7308.8099999999995</v>
      </c>
      <c r="N327" s="129"/>
      <c r="O327" s="129"/>
      <c r="P327" s="129">
        <v>7308.8476000000001</v>
      </c>
      <c r="Q327" s="129">
        <v>7308.8476000000001</v>
      </c>
      <c r="R327" s="267">
        <v>-3.760000000056607E-2</v>
      </c>
      <c r="S327" s="292">
        <v>1.0000051444763238</v>
      </c>
      <c r="T327" s="266"/>
      <c r="U327" s="279"/>
      <c r="V327" s="100"/>
      <c r="W327" s="100">
        <f t="shared" si="32"/>
        <v>0</v>
      </c>
      <c r="X327" s="101" t="e">
        <f t="shared" si="33"/>
        <v>#DIV/0!</v>
      </c>
      <c r="Y327" s="102" t="b">
        <f t="shared" si="36"/>
        <v>1</v>
      </c>
      <c r="Z327" s="123"/>
      <c r="AA327" s="103">
        <f t="shared" si="34"/>
        <v>0</v>
      </c>
      <c r="AB327" s="131">
        <v>10012.120000000001</v>
      </c>
      <c r="AC327" s="104" t="b">
        <f t="shared" si="37"/>
        <v>0</v>
      </c>
      <c r="AE327" s="122" t="s">
        <v>710</v>
      </c>
      <c r="AG327" s="105">
        <f t="shared" si="35"/>
        <v>0</v>
      </c>
      <c r="AH327" s="104">
        <f t="shared" si="38"/>
        <v>0</v>
      </c>
    </row>
    <row r="328" spans="1:34" ht="33.75" customHeight="1" x14ac:dyDescent="0.2">
      <c r="A328" s="73">
        <v>41244</v>
      </c>
      <c r="B328" s="66">
        <v>91863</v>
      </c>
      <c r="C328" s="99" t="s">
        <v>1614</v>
      </c>
      <c r="D328" s="65" t="s">
        <v>3</v>
      </c>
      <c r="E328" s="228" t="s">
        <v>32</v>
      </c>
      <c r="F328" s="246">
        <v>310</v>
      </c>
      <c r="G328" s="88"/>
      <c r="H328" s="88">
        <v>310</v>
      </c>
      <c r="I328" s="305">
        <v>310</v>
      </c>
      <c r="J328" s="345"/>
      <c r="K328" s="345"/>
      <c r="L328" s="235">
        <v>10.2346</v>
      </c>
      <c r="M328" s="93">
        <v>3172.72</v>
      </c>
      <c r="N328" s="311">
        <v>0</v>
      </c>
      <c r="O328" s="311"/>
      <c r="P328" s="311">
        <v>3172.7260000000001</v>
      </c>
      <c r="Q328" s="311">
        <v>3172.7260000000001</v>
      </c>
      <c r="R328" s="245">
        <v>-6.0000000003128662E-3</v>
      </c>
      <c r="S328" s="313">
        <v>1.0000018911218136</v>
      </c>
      <c r="T328" s="299">
        <v>1.0000018911218136</v>
      </c>
      <c r="U328" s="277">
        <v>14.02</v>
      </c>
      <c r="V328" s="100"/>
      <c r="W328" s="100">
        <f t="shared" si="32"/>
        <v>9.9317432322679995</v>
      </c>
      <c r="X328" s="101">
        <f t="shared" si="33"/>
        <v>0.70839823339999997</v>
      </c>
      <c r="Y328" s="102" t="b">
        <f t="shared" si="36"/>
        <v>0</v>
      </c>
      <c r="Z328" s="88">
        <v>14.02</v>
      </c>
      <c r="AA328" s="103">
        <f t="shared" si="34"/>
        <v>14.02</v>
      </c>
      <c r="AB328" s="76">
        <v>4346.2</v>
      </c>
      <c r="AC328" s="104" t="b">
        <f t="shared" si="37"/>
        <v>0</v>
      </c>
      <c r="AE328" s="106" t="s">
        <v>1278</v>
      </c>
      <c r="AG328" s="105">
        <f t="shared" si="35"/>
        <v>10.2346</v>
      </c>
      <c r="AH328" s="104">
        <f t="shared" si="38"/>
        <v>3172.7260000000001</v>
      </c>
    </row>
    <row r="329" spans="1:34" ht="28.5" customHeight="1" x14ac:dyDescent="0.2">
      <c r="A329" s="73">
        <v>41245</v>
      </c>
      <c r="B329" s="66">
        <v>91875</v>
      </c>
      <c r="C329" s="99" t="s">
        <v>1615</v>
      </c>
      <c r="D329" s="65" t="s">
        <v>3</v>
      </c>
      <c r="E329" s="228" t="s">
        <v>122</v>
      </c>
      <c r="F329" s="246">
        <v>90</v>
      </c>
      <c r="G329" s="88"/>
      <c r="H329" s="88">
        <v>90</v>
      </c>
      <c r="I329" s="305">
        <v>90</v>
      </c>
      <c r="J329" s="345"/>
      <c r="K329" s="345"/>
      <c r="L329" s="235">
        <v>8.2125000000000004</v>
      </c>
      <c r="M329" s="93">
        <v>739.12</v>
      </c>
      <c r="N329" s="311">
        <v>0</v>
      </c>
      <c r="O329" s="311"/>
      <c r="P329" s="311">
        <v>739.125</v>
      </c>
      <c r="Q329" s="311">
        <v>739.125</v>
      </c>
      <c r="R329" s="245">
        <v>-4.9999999999954525E-3</v>
      </c>
      <c r="S329" s="313">
        <v>1.0000067648013855</v>
      </c>
      <c r="T329" s="299">
        <v>1.0000067648013855</v>
      </c>
      <c r="U329" s="277">
        <v>11.25</v>
      </c>
      <c r="V329" s="100"/>
      <c r="W329" s="100">
        <f t="shared" si="32"/>
        <v>7.9694801257499996</v>
      </c>
      <c r="X329" s="101">
        <f t="shared" si="33"/>
        <v>0.70839823339999997</v>
      </c>
      <c r="Y329" s="102" t="b">
        <f t="shared" si="36"/>
        <v>0</v>
      </c>
      <c r="Z329" s="88">
        <v>11.25</v>
      </c>
      <c r="AA329" s="103">
        <f t="shared" si="34"/>
        <v>11.25</v>
      </c>
      <c r="AB329" s="76">
        <v>1012.5</v>
      </c>
      <c r="AC329" s="104" t="b">
        <f t="shared" si="37"/>
        <v>0</v>
      </c>
      <c r="AE329" s="71" t="s">
        <v>1228</v>
      </c>
      <c r="AG329" s="105">
        <f t="shared" si="35"/>
        <v>8.2125000000000004</v>
      </c>
      <c r="AH329" s="104">
        <f t="shared" si="38"/>
        <v>739.125</v>
      </c>
    </row>
    <row r="330" spans="1:34" ht="28.5" customHeight="1" x14ac:dyDescent="0.2">
      <c r="A330" s="73">
        <v>41246</v>
      </c>
      <c r="B330" s="66">
        <v>91890</v>
      </c>
      <c r="C330" s="99" t="s">
        <v>1616</v>
      </c>
      <c r="D330" s="65" t="s">
        <v>3</v>
      </c>
      <c r="E330" s="228" t="s">
        <v>122</v>
      </c>
      <c r="F330" s="246">
        <v>45</v>
      </c>
      <c r="G330" s="88"/>
      <c r="H330" s="88">
        <v>45</v>
      </c>
      <c r="I330" s="305">
        <v>45</v>
      </c>
      <c r="J330" s="345"/>
      <c r="K330" s="345"/>
      <c r="L330" s="235">
        <v>13.154599999999999</v>
      </c>
      <c r="M330" s="93">
        <v>591.95000000000005</v>
      </c>
      <c r="N330" s="311">
        <v>0</v>
      </c>
      <c r="O330" s="311"/>
      <c r="P330" s="311">
        <v>591.95699999999988</v>
      </c>
      <c r="Q330" s="311">
        <v>591.95699999999988</v>
      </c>
      <c r="R330" s="245">
        <v>-6.999999999834472E-3</v>
      </c>
      <c r="S330" s="313">
        <v>1.0000118253230845</v>
      </c>
      <c r="T330" s="299">
        <v>1.0000118253230845</v>
      </c>
      <c r="U330" s="277">
        <v>18.02</v>
      </c>
      <c r="V330" s="100"/>
      <c r="W330" s="100">
        <f t="shared" si="32"/>
        <v>12.765336165868</v>
      </c>
      <c r="X330" s="101">
        <f t="shared" si="33"/>
        <v>0.70839823339999997</v>
      </c>
      <c r="Y330" s="102" t="b">
        <f t="shared" si="36"/>
        <v>0</v>
      </c>
      <c r="Z330" s="88">
        <v>18.02</v>
      </c>
      <c r="AA330" s="103">
        <f t="shared" si="34"/>
        <v>18.02</v>
      </c>
      <c r="AB330" s="82">
        <v>810.9</v>
      </c>
      <c r="AC330" s="104" t="b">
        <f t="shared" si="37"/>
        <v>0</v>
      </c>
      <c r="AE330" s="106" t="s">
        <v>1279</v>
      </c>
      <c r="AG330" s="105">
        <f t="shared" si="35"/>
        <v>13.154599999999999</v>
      </c>
      <c r="AH330" s="104">
        <f t="shared" si="38"/>
        <v>591.95699999999988</v>
      </c>
    </row>
    <row r="331" spans="1:34" ht="18" customHeight="1" x14ac:dyDescent="0.2">
      <c r="A331" s="73">
        <v>41247</v>
      </c>
      <c r="B331" s="65" t="s">
        <v>215</v>
      </c>
      <c r="C331" s="99" t="s">
        <v>1617</v>
      </c>
      <c r="D331" s="65" t="s">
        <v>3</v>
      </c>
      <c r="E331" s="228" t="s">
        <v>216</v>
      </c>
      <c r="F331" s="246">
        <v>136</v>
      </c>
      <c r="G331" s="88"/>
      <c r="H331" s="88">
        <v>136</v>
      </c>
      <c r="I331" s="305">
        <v>136</v>
      </c>
      <c r="J331" s="345"/>
      <c r="K331" s="345"/>
      <c r="L331" s="235">
        <v>0.9709000000000001</v>
      </c>
      <c r="M331" s="93">
        <v>132.04</v>
      </c>
      <c r="N331" s="311">
        <v>0</v>
      </c>
      <c r="O331" s="311"/>
      <c r="P331" s="311">
        <v>132.04240000000001</v>
      </c>
      <c r="Q331" s="311">
        <v>132.04240000000001</v>
      </c>
      <c r="R331" s="245">
        <v>-2.4000000000228283E-3</v>
      </c>
      <c r="S331" s="313">
        <v>1.0000181763102092</v>
      </c>
      <c r="T331" s="299">
        <v>1.0000181763102092</v>
      </c>
      <c r="U331" s="277">
        <v>1.33</v>
      </c>
      <c r="V331" s="100"/>
      <c r="W331" s="100">
        <f t="shared" si="32"/>
        <v>0.94216965042199996</v>
      </c>
      <c r="X331" s="101">
        <f t="shared" si="33"/>
        <v>0.70839823339999997</v>
      </c>
      <c r="Y331" s="102" t="b">
        <f t="shared" si="36"/>
        <v>0</v>
      </c>
      <c r="Z331" s="88">
        <v>1.33</v>
      </c>
      <c r="AA331" s="103">
        <f t="shared" si="34"/>
        <v>1.33</v>
      </c>
      <c r="AB331" s="82">
        <v>180.88</v>
      </c>
      <c r="AC331" s="104" t="b">
        <f t="shared" si="37"/>
        <v>0</v>
      </c>
      <c r="AE331" s="71" t="s">
        <v>678</v>
      </c>
      <c r="AG331" s="105">
        <f t="shared" si="35"/>
        <v>0.9709000000000001</v>
      </c>
      <c r="AH331" s="104">
        <f t="shared" si="38"/>
        <v>132.04240000000001</v>
      </c>
    </row>
    <row r="332" spans="1:34" ht="34.5" customHeight="1" x14ac:dyDescent="0.2">
      <c r="A332" s="73">
        <v>41248</v>
      </c>
      <c r="B332" s="66">
        <v>91854</v>
      </c>
      <c r="C332" s="99" t="s">
        <v>1619</v>
      </c>
      <c r="D332" s="65" t="s">
        <v>3</v>
      </c>
      <c r="E332" s="228" t="s">
        <v>32</v>
      </c>
      <c r="F332" s="246">
        <v>80</v>
      </c>
      <c r="G332" s="88"/>
      <c r="H332" s="88">
        <v>80</v>
      </c>
      <c r="I332" s="305">
        <v>80</v>
      </c>
      <c r="J332" s="345"/>
      <c r="K332" s="345"/>
      <c r="L332" s="235">
        <v>9.1395999999999997</v>
      </c>
      <c r="M332" s="93">
        <v>731.16</v>
      </c>
      <c r="N332" s="311">
        <v>0</v>
      </c>
      <c r="O332" s="311"/>
      <c r="P332" s="311">
        <v>731.16800000000001</v>
      </c>
      <c r="Q332" s="311">
        <v>731.16800000000001</v>
      </c>
      <c r="R332" s="245">
        <v>-8.0000000000381988E-3</v>
      </c>
      <c r="S332" s="313">
        <v>1.0000109415175886</v>
      </c>
      <c r="T332" s="299">
        <v>1.0000109415175886</v>
      </c>
      <c r="U332" s="277">
        <v>12.52</v>
      </c>
      <c r="V332" s="100"/>
      <c r="W332" s="100">
        <f t="shared" si="32"/>
        <v>8.8691458821679987</v>
      </c>
      <c r="X332" s="101">
        <f t="shared" si="33"/>
        <v>0.70839823339999997</v>
      </c>
      <c r="Y332" s="102" t="b">
        <f t="shared" si="36"/>
        <v>0</v>
      </c>
      <c r="Z332" s="88">
        <v>12.52</v>
      </c>
      <c r="AA332" s="103">
        <f t="shared" si="34"/>
        <v>12.52</v>
      </c>
      <c r="AB332" s="76">
        <v>1001.6</v>
      </c>
      <c r="AC332" s="104" t="b">
        <f t="shared" si="37"/>
        <v>0</v>
      </c>
      <c r="AE332" s="106" t="s">
        <v>1280</v>
      </c>
      <c r="AG332" s="105">
        <f t="shared" si="35"/>
        <v>9.1395999999999997</v>
      </c>
      <c r="AH332" s="104">
        <f t="shared" si="38"/>
        <v>731.16800000000001</v>
      </c>
    </row>
    <row r="333" spans="1:34" ht="31.15" customHeight="1" x14ac:dyDescent="0.2">
      <c r="A333" s="73">
        <v>41249</v>
      </c>
      <c r="B333" s="65" t="s">
        <v>218</v>
      </c>
      <c r="C333" s="99" t="s">
        <v>1621</v>
      </c>
      <c r="D333" s="65" t="s">
        <v>3</v>
      </c>
      <c r="E333" s="228" t="s">
        <v>216</v>
      </c>
      <c r="F333" s="246">
        <v>14</v>
      </c>
      <c r="G333" s="88"/>
      <c r="H333" s="88">
        <v>14</v>
      </c>
      <c r="I333" s="305">
        <v>14</v>
      </c>
      <c r="J333" s="345"/>
      <c r="K333" s="345"/>
      <c r="L333" s="235">
        <v>5.1903000000000006</v>
      </c>
      <c r="M333" s="93">
        <v>72.66</v>
      </c>
      <c r="N333" s="311">
        <v>0</v>
      </c>
      <c r="O333" s="311"/>
      <c r="P333" s="311">
        <v>72.664200000000008</v>
      </c>
      <c r="Q333" s="311">
        <v>72.664200000000008</v>
      </c>
      <c r="R333" s="245">
        <v>-4.2000000000115278E-3</v>
      </c>
      <c r="S333" s="313">
        <v>1.0000578034682082</v>
      </c>
      <c r="T333" s="299">
        <v>1.0000578034682082</v>
      </c>
      <c r="U333" s="277">
        <v>7.11</v>
      </c>
      <c r="V333" s="100"/>
      <c r="W333" s="100">
        <f t="shared" si="32"/>
        <v>5.0367114394739998</v>
      </c>
      <c r="X333" s="101">
        <f t="shared" si="33"/>
        <v>0.70839823339999997</v>
      </c>
      <c r="Y333" s="102" t="b">
        <f t="shared" si="36"/>
        <v>0</v>
      </c>
      <c r="Z333" s="88">
        <v>7.11</v>
      </c>
      <c r="AA333" s="103">
        <f t="shared" si="34"/>
        <v>7.11</v>
      </c>
      <c r="AB333" s="82">
        <v>99.54</v>
      </c>
      <c r="AC333" s="104" t="b">
        <f t="shared" si="37"/>
        <v>0</v>
      </c>
      <c r="AE333" s="71" t="s">
        <v>681</v>
      </c>
      <c r="AG333" s="105">
        <f t="shared" si="35"/>
        <v>5.1903000000000006</v>
      </c>
      <c r="AH333" s="104">
        <f t="shared" si="38"/>
        <v>72.664200000000008</v>
      </c>
    </row>
    <row r="334" spans="1:34" ht="77.25" customHeight="1" x14ac:dyDescent="0.2">
      <c r="A334" s="73">
        <v>41250</v>
      </c>
      <c r="B334" s="65" t="s">
        <v>217</v>
      </c>
      <c r="C334" s="99" t="s">
        <v>1620</v>
      </c>
      <c r="D334" s="65" t="s">
        <v>3</v>
      </c>
      <c r="E334" s="228" t="s">
        <v>122</v>
      </c>
      <c r="F334" s="246">
        <v>150</v>
      </c>
      <c r="G334" s="88"/>
      <c r="H334" s="88">
        <v>150</v>
      </c>
      <c r="I334" s="305">
        <v>150</v>
      </c>
      <c r="J334" s="345"/>
      <c r="K334" s="345"/>
      <c r="L334" s="235">
        <v>12.4611</v>
      </c>
      <c r="M334" s="93">
        <v>1869.16</v>
      </c>
      <c r="N334" s="311">
        <v>0</v>
      </c>
      <c r="O334" s="311"/>
      <c r="P334" s="311">
        <v>1869.165</v>
      </c>
      <c r="Q334" s="311">
        <v>1869.165</v>
      </c>
      <c r="R334" s="245">
        <v>-4.9999999998817657E-3</v>
      </c>
      <c r="S334" s="313">
        <v>1.000002674998395</v>
      </c>
      <c r="T334" s="299">
        <v>1.000002674998395</v>
      </c>
      <c r="U334" s="277">
        <v>17.07</v>
      </c>
      <c r="V334" s="100"/>
      <c r="W334" s="100">
        <f t="shared" si="32"/>
        <v>12.092357844138</v>
      </c>
      <c r="X334" s="101">
        <f t="shared" si="33"/>
        <v>0.70839823339999997</v>
      </c>
      <c r="Y334" s="102" t="b">
        <f t="shared" si="36"/>
        <v>0</v>
      </c>
      <c r="Z334" s="88">
        <v>17.07</v>
      </c>
      <c r="AA334" s="103">
        <f t="shared" si="34"/>
        <v>17.07</v>
      </c>
      <c r="AB334" s="76">
        <v>2560.5</v>
      </c>
      <c r="AC334" s="104" t="b">
        <f t="shared" si="37"/>
        <v>0</v>
      </c>
      <c r="AE334" s="71" t="s">
        <v>680</v>
      </c>
      <c r="AG334" s="105">
        <f t="shared" si="35"/>
        <v>12.4611</v>
      </c>
      <c r="AH334" s="104">
        <f t="shared" si="38"/>
        <v>1869.165</v>
      </c>
    </row>
    <row r="335" spans="1:34" ht="23.25" customHeight="1" x14ac:dyDescent="0.2">
      <c r="A335" s="143" t="s">
        <v>711</v>
      </c>
      <c r="B335" s="144"/>
      <c r="C335" s="135" t="s">
        <v>219</v>
      </c>
      <c r="D335" s="145"/>
      <c r="E335" s="233"/>
      <c r="F335" s="256"/>
      <c r="G335" s="145"/>
      <c r="H335" s="145"/>
      <c r="I335" s="309"/>
      <c r="J335" s="350"/>
      <c r="K335" s="350"/>
      <c r="L335" s="239"/>
      <c r="M335" s="146">
        <v>1322.9499999999998</v>
      </c>
      <c r="N335" s="146"/>
      <c r="O335" s="146"/>
      <c r="P335" s="146">
        <v>1322.9570999999996</v>
      </c>
      <c r="Q335" s="146">
        <v>1322.9570999999996</v>
      </c>
      <c r="R335" s="267">
        <v>-7.0999999998093699E-3</v>
      </c>
      <c r="S335" s="293">
        <v>1.0000053667939075</v>
      </c>
      <c r="T335" s="267"/>
      <c r="U335" s="283"/>
      <c r="V335" s="100"/>
      <c r="W335" s="100">
        <f t="shared" ref="W335:W398" si="39">$V$10*U335</f>
        <v>0</v>
      </c>
      <c r="X335" s="101" t="e">
        <f t="shared" si="33"/>
        <v>#DIV/0!</v>
      </c>
      <c r="Y335" s="102" t="b">
        <f t="shared" si="36"/>
        <v>1</v>
      </c>
      <c r="Z335" s="145"/>
      <c r="AA335" s="103">
        <f t="shared" si="34"/>
        <v>0</v>
      </c>
      <c r="AB335" s="148">
        <v>1812.27</v>
      </c>
      <c r="AC335" s="104" t="b">
        <f t="shared" si="37"/>
        <v>0</v>
      </c>
      <c r="AE335" s="135" t="s">
        <v>695</v>
      </c>
      <c r="AG335" s="105">
        <f t="shared" si="35"/>
        <v>0</v>
      </c>
      <c r="AH335" s="104">
        <f t="shared" si="38"/>
        <v>0</v>
      </c>
    </row>
    <row r="336" spans="1:34" ht="33.75" customHeight="1" x14ac:dyDescent="0.2">
      <c r="A336" s="65" t="s">
        <v>712</v>
      </c>
      <c r="B336" s="66">
        <v>91941</v>
      </c>
      <c r="C336" s="99" t="s">
        <v>1666</v>
      </c>
      <c r="D336" s="65" t="s">
        <v>3</v>
      </c>
      <c r="E336" s="228" t="s">
        <v>122</v>
      </c>
      <c r="F336" s="246">
        <v>107</v>
      </c>
      <c r="G336" s="88"/>
      <c r="H336" s="88">
        <v>107</v>
      </c>
      <c r="I336" s="305">
        <v>107</v>
      </c>
      <c r="J336" s="345"/>
      <c r="K336" s="345"/>
      <c r="L336" s="235">
        <v>11.220099999999999</v>
      </c>
      <c r="M336" s="93">
        <v>1200.55</v>
      </c>
      <c r="N336" s="311">
        <v>0</v>
      </c>
      <c r="O336" s="311"/>
      <c r="P336" s="311">
        <v>1200.5506999999998</v>
      </c>
      <c r="Q336" s="311">
        <v>1200.5506999999998</v>
      </c>
      <c r="R336" s="245">
        <v>-6.9999999982428562E-4</v>
      </c>
      <c r="S336" s="313">
        <v>1.0000005830660945</v>
      </c>
      <c r="T336" s="299">
        <v>1.0000005830660945</v>
      </c>
      <c r="U336" s="277">
        <v>15.37</v>
      </c>
      <c r="V336" s="100"/>
      <c r="W336" s="100">
        <f t="shared" si="39"/>
        <v>10.888080847357999</v>
      </c>
      <c r="X336" s="101">
        <f t="shared" ref="X336:X399" si="40">W336/U336</f>
        <v>0.70839823339999997</v>
      </c>
      <c r="Y336" s="102" t="b">
        <f t="shared" si="36"/>
        <v>0</v>
      </c>
      <c r="Z336" s="88">
        <v>15.37</v>
      </c>
      <c r="AA336" s="103">
        <f t="shared" ref="AA336:AA399" si="41">Z336*$AA$13</f>
        <v>15.37</v>
      </c>
      <c r="AB336" s="76">
        <v>1644.59</v>
      </c>
      <c r="AC336" s="104" t="b">
        <f t="shared" si="37"/>
        <v>0</v>
      </c>
      <c r="AE336" s="106" t="s">
        <v>1302</v>
      </c>
      <c r="AG336" s="105">
        <f t="shared" ref="AG336:AG399" si="42">U336-(U336*27%)</f>
        <v>11.220099999999999</v>
      </c>
      <c r="AH336" s="104">
        <f t="shared" si="38"/>
        <v>1200.5506999999998</v>
      </c>
    </row>
    <row r="337" spans="1:34" ht="34.5" customHeight="1" x14ac:dyDescent="0.2">
      <c r="A337" s="65" t="s">
        <v>713</v>
      </c>
      <c r="B337" s="66">
        <v>91944</v>
      </c>
      <c r="C337" s="99" t="s">
        <v>1667</v>
      </c>
      <c r="D337" s="65" t="s">
        <v>3</v>
      </c>
      <c r="E337" s="228" t="s">
        <v>122</v>
      </c>
      <c r="F337" s="246">
        <v>2</v>
      </c>
      <c r="G337" s="88"/>
      <c r="H337" s="88">
        <v>2</v>
      </c>
      <c r="I337" s="305">
        <v>2</v>
      </c>
      <c r="J337" s="345"/>
      <c r="K337" s="345"/>
      <c r="L337" s="235">
        <v>13.651</v>
      </c>
      <c r="M337" s="93">
        <v>27.3</v>
      </c>
      <c r="N337" s="311">
        <v>0</v>
      </c>
      <c r="O337" s="311"/>
      <c r="P337" s="311">
        <v>27.302</v>
      </c>
      <c r="Q337" s="311">
        <v>27.302</v>
      </c>
      <c r="R337" s="245">
        <v>-1.9999999999988916E-3</v>
      </c>
      <c r="S337" s="313">
        <v>1.00007326007326</v>
      </c>
      <c r="T337" s="299">
        <v>1.00007326007326</v>
      </c>
      <c r="U337" s="277">
        <v>18.7</v>
      </c>
      <c r="V337" s="100"/>
      <c r="W337" s="100">
        <f t="shared" si="39"/>
        <v>13.247046964579999</v>
      </c>
      <c r="X337" s="101">
        <f t="shared" si="40"/>
        <v>0.70839823339999997</v>
      </c>
      <c r="Y337" s="102" t="b">
        <f t="shared" si="36"/>
        <v>0</v>
      </c>
      <c r="Z337" s="88">
        <v>18.7</v>
      </c>
      <c r="AA337" s="103">
        <f t="shared" si="41"/>
        <v>18.7</v>
      </c>
      <c r="AB337" s="82">
        <v>37.4</v>
      </c>
      <c r="AC337" s="104" t="b">
        <f t="shared" si="37"/>
        <v>0</v>
      </c>
      <c r="AE337" s="106" t="s">
        <v>1308</v>
      </c>
      <c r="AG337" s="105">
        <f t="shared" si="42"/>
        <v>13.651</v>
      </c>
      <c r="AH337" s="104">
        <f t="shared" si="38"/>
        <v>27.302</v>
      </c>
    </row>
    <row r="338" spans="1:34" ht="17.25" customHeight="1" x14ac:dyDescent="0.2">
      <c r="A338" s="65" t="s">
        <v>714</v>
      </c>
      <c r="B338" s="65" t="s">
        <v>239</v>
      </c>
      <c r="C338" s="99" t="s">
        <v>1668</v>
      </c>
      <c r="D338" s="65" t="s">
        <v>3</v>
      </c>
      <c r="E338" s="228" t="s">
        <v>216</v>
      </c>
      <c r="F338" s="246">
        <v>4</v>
      </c>
      <c r="G338" s="88"/>
      <c r="H338" s="88">
        <v>4</v>
      </c>
      <c r="I338" s="305">
        <v>4</v>
      </c>
      <c r="J338" s="345"/>
      <c r="K338" s="345"/>
      <c r="L338" s="235">
        <v>23.7761</v>
      </c>
      <c r="M338" s="93">
        <v>95.1</v>
      </c>
      <c r="N338" s="311">
        <v>0</v>
      </c>
      <c r="O338" s="311"/>
      <c r="P338" s="311">
        <v>95.104399999999998</v>
      </c>
      <c r="Q338" s="311">
        <v>95.104399999999998</v>
      </c>
      <c r="R338" s="245">
        <v>-4.4000000000039563E-3</v>
      </c>
      <c r="S338" s="313">
        <v>1.0000462670872765</v>
      </c>
      <c r="T338" s="299">
        <v>1.0000462670872765</v>
      </c>
      <c r="U338" s="277">
        <v>32.57</v>
      </c>
      <c r="V338" s="100"/>
      <c r="W338" s="100">
        <f t="shared" si="39"/>
        <v>23.072530461837999</v>
      </c>
      <c r="X338" s="101">
        <f t="shared" si="40"/>
        <v>0.70839823339999997</v>
      </c>
      <c r="Y338" s="102" t="b">
        <f t="shared" si="36"/>
        <v>0</v>
      </c>
      <c r="Z338" s="88">
        <v>32.57</v>
      </c>
      <c r="AA338" s="103">
        <f t="shared" si="41"/>
        <v>32.57</v>
      </c>
      <c r="AB338" s="82">
        <v>130.28</v>
      </c>
      <c r="AC338" s="104" t="b">
        <f t="shared" si="37"/>
        <v>0</v>
      </c>
      <c r="AE338" s="71" t="s">
        <v>715</v>
      </c>
      <c r="AG338" s="105">
        <f t="shared" si="42"/>
        <v>23.7761</v>
      </c>
      <c r="AH338" s="104">
        <f t="shared" si="38"/>
        <v>95.104399999999998</v>
      </c>
    </row>
    <row r="339" spans="1:34" ht="16.5" customHeight="1" x14ac:dyDescent="0.2">
      <c r="A339" s="143" t="s">
        <v>716</v>
      </c>
      <c r="B339" s="144"/>
      <c r="C339" s="135" t="s">
        <v>1655</v>
      </c>
      <c r="D339" s="145"/>
      <c r="E339" s="233"/>
      <c r="F339" s="256"/>
      <c r="G339" s="145"/>
      <c r="H339" s="145"/>
      <c r="I339" s="309"/>
      <c r="J339" s="350"/>
      <c r="K339" s="350"/>
      <c r="L339" s="239"/>
      <c r="M339" s="146">
        <v>7024.06</v>
      </c>
      <c r="N339" s="146"/>
      <c r="O339" s="146"/>
      <c r="P339" s="146">
        <v>7024.06</v>
      </c>
      <c r="Q339" s="146">
        <v>7024.06</v>
      </c>
      <c r="R339" s="267">
        <v>0</v>
      </c>
      <c r="S339" s="293">
        <v>1</v>
      </c>
      <c r="T339" s="267"/>
      <c r="U339" s="283"/>
      <c r="V339" s="100"/>
      <c r="W339" s="100">
        <f t="shared" si="39"/>
        <v>0</v>
      </c>
      <c r="X339" s="101" t="e">
        <f t="shared" si="40"/>
        <v>#DIV/0!</v>
      </c>
      <c r="Y339" s="102" t="b">
        <f t="shared" si="36"/>
        <v>1</v>
      </c>
      <c r="Z339" s="145"/>
      <c r="AA339" s="103">
        <f t="shared" si="41"/>
        <v>0</v>
      </c>
      <c r="AB339" s="148">
        <v>9622</v>
      </c>
      <c r="AC339" s="104" t="b">
        <f t="shared" si="37"/>
        <v>0</v>
      </c>
      <c r="AE339" s="135" t="s">
        <v>697</v>
      </c>
      <c r="AG339" s="105">
        <f t="shared" si="42"/>
        <v>0</v>
      </c>
      <c r="AH339" s="104">
        <f t="shared" si="38"/>
        <v>0</v>
      </c>
    </row>
    <row r="340" spans="1:34" ht="28.5" customHeight="1" x14ac:dyDescent="0.2">
      <c r="A340" s="65" t="s">
        <v>717</v>
      </c>
      <c r="B340" s="66">
        <v>91926</v>
      </c>
      <c r="C340" s="99" t="s">
        <v>1626</v>
      </c>
      <c r="D340" s="65" t="s">
        <v>3</v>
      </c>
      <c r="E340" s="228" t="s">
        <v>32</v>
      </c>
      <c r="F340" s="250">
        <v>1700</v>
      </c>
      <c r="G340" s="94"/>
      <c r="H340" s="94">
        <v>1700</v>
      </c>
      <c r="I340" s="305">
        <v>1700</v>
      </c>
      <c r="J340" s="345"/>
      <c r="K340" s="345"/>
      <c r="L340" s="235">
        <v>4.1318000000000001</v>
      </c>
      <c r="M340" s="93">
        <v>7024.06</v>
      </c>
      <c r="N340" s="311">
        <v>0</v>
      </c>
      <c r="O340" s="311"/>
      <c r="P340" s="311">
        <v>7024.06</v>
      </c>
      <c r="Q340" s="311">
        <v>7024.06</v>
      </c>
      <c r="R340" s="245">
        <v>0</v>
      </c>
      <c r="S340" s="313">
        <v>1</v>
      </c>
      <c r="T340" s="299">
        <v>1</v>
      </c>
      <c r="U340" s="277">
        <v>5.66</v>
      </c>
      <c r="V340" s="100"/>
      <c r="W340" s="100">
        <f t="shared" si="39"/>
        <v>4.0095340010439999</v>
      </c>
      <c r="X340" s="101">
        <f t="shared" si="40"/>
        <v>0.70839823339999997</v>
      </c>
      <c r="Y340" s="102" t="b">
        <f t="shared" si="36"/>
        <v>0</v>
      </c>
      <c r="Z340" s="88">
        <v>5.66</v>
      </c>
      <c r="AA340" s="103">
        <f t="shared" si="41"/>
        <v>5.66</v>
      </c>
      <c r="AB340" s="76">
        <v>9622</v>
      </c>
      <c r="AC340" s="104" t="b">
        <f t="shared" si="37"/>
        <v>0</v>
      </c>
      <c r="AE340" s="106" t="s">
        <v>1283</v>
      </c>
      <c r="AG340" s="105">
        <f t="shared" si="42"/>
        <v>4.1318000000000001</v>
      </c>
      <c r="AH340" s="104">
        <f t="shared" si="38"/>
        <v>7024.06</v>
      </c>
    </row>
    <row r="341" spans="1:34" ht="18" customHeight="1" x14ac:dyDescent="0.2">
      <c r="A341" s="143" t="s">
        <v>718</v>
      </c>
      <c r="B341" s="144"/>
      <c r="C341" s="135" t="s">
        <v>1629</v>
      </c>
      <c r="D341" s="145"/>
      <c r="E341" s="233"/>
      <c r="F341" s="256"/>
      <c r="G341" s="145"/>
      <c r="H341" s="145"/>
      <c r="I341" s="309"/>
      <c r="J341" s="350"/>
      <c r="K341" s="350"/>
      <c r="L341" s="239"/>
      <c r="M341" s="146">
        <v>2666.38</v>
      </c>
      <c r="N341" s="146"/>
      <c r="O341" s="146"/>
      <c r="P341" s="146">
        <v>2666.4052999999999</v>
      </c>
      <c r="Q341" s="146">
        <v>2666.4052999999999</v>
      </c>
      <c r="R341" s="267">
        <v>-2.529999999978827E-2</v>
      </c>
      <c r="S341" s="293">
        <v>1.0000094885200159</v>
      </c>
      <c r="T341" s="267"/>
      <c r="U341" s="283"/>
      <c r="V341" s="100"/>
      <c r="W341" s="100">
        <f t="shared" si="39"/>
        <v>0</v>
      </c>
      <c r="X341" s="101" t="e">
        <f t="shared" si="40"/>
        <v>#DIV/0!</v>
      </c>
      <c r="Y341" s="102" t="b">
        <f t="shared" si="36"/>
        <v>1</v>
      </c>
      <c r="Z341" s="145"/>
      <c r="AA341" s="103">
        <f t="shared" si="41"/>
        <v>0</v>
      </c>
      <c r="AB341" s="148">
        <v>3652.61</v>
      </c>
      <c r="AC341" s="104" t="b">
        <f t="shared" si="37"/>
        <v>0</v>
      </c>
      <c r="AE341" s="135" t="s">
        <v>688</v>
      </c>
      <c r="AG341" s="105">
        <f t="shared" si="42"/>
        <v>0</v>
      </c>
      <c r="AH341" s="104">
        <f t="shared" si="38"/>
        <v>0</v>
      </c>
    </row>
    <row r="342" spans="1:34" ht="33.75" customHeight="1" x14ac:dyDescent="0.2">
      <c r="A342" s="65" t="s">
        <v>719</v>
      </c>
      <c r="B342" s="66">
        <v>92000</v>
      </c>
      <c r="C342" s="99" t="s">
        <v>1669</v>
      </c>
      <c r="D342" s="65" t="s">
        <v>3</v>
      </c>
      <c r="E342" s="228" t="s">
        <v>216</v>
      </c>
      <c r="F342" s="246">
        <v>60</v>
      </c>
      <c r="G342" s="88"/>
      <c r="H342" s="88">
        <v>60</v>
      </c>
      <c r="I342" s="305">
        <v>60</v>
      </c>
      <c r="J342" s="345"/>
      <c r="K342" s="345"/>
      <c r="L342" s="235">
        <v>27.761900000000001</v>
      </c>
      <c r="M342" s="93">
        <v>1665.71</v>
      </c>
      <c r="N342" s="311">
        <v>0</v>
      </c>
      <c r="O342" s="311"/>
      <c r="P342" s="311">
        <v>1665.7139999999999</v>
      </c>
      <c r="Q342" s="311">
        <v>1665.7139999999999</v>
      </c>
      <c r="R342" s="245">
        <v>-3.9999999999054126E-3</v>
      </c>
      <c r="S342" s="313">
        <v>1.0000024013783912</v>
      </c>
      <c r="T342" s="299">
        <v>1.0000024013783912</v>
      </c>
      <c r="U342" s="277">
        <v>38.03</v>
      </c>
      <c r="V342" s="100"/>
      <c r="W342" s="100">
        <f t="shared" si="39"/>
        <v>26.940384816201998</v>
      </c>
      <c r="X342" s="101">
        <f t="shared" si="40"/>
        <v>0.70839823339999997</v>
      </c>
      <c r="Y342" s="102" t="b">
        <f t="shared" si="36"/>
        <v>0</v>
      </c>
      <c r="Z342" s="88">
        <v>38.03</v>
      </c>
      <c r="AA342" s="103">
        <f t="shared" si="41"/>
        <v>38.03</v>
      </c>
      <c r="AB342" s="76">
        <v>2281.8000000000002</v>
      </c>
      <c r="AC342" s="104" t="b">
        <f t="shared" si="37"/>
        <v>0</v>
      </c>
      <c r="AE342" s="106" t="s">
        <v>1303</v>
      </c>
      <c r="AG342" s="105">
        <f t="shared" si="42"/>
        <v>27.761900000000001</v>
      </c>
      <c r="AH342" s="104">
        <f t="shared" si="38"/>
        <v>1665.7139999999999</v>
      </c>
    </row>
    <row r="343" spans="1:34" ht="32.25" customHeight="1" x14ac:dyDescent="0.2">
      <c r="A343" s="65" t="s">
        <v>720</v>
      </c>
      <c r="B343" s="66">
        <v>92001</v>
      </c>
      <c r="C343" s="99" t="s">
        <v>1670</v>
      </c>
      <c r="D343" s="65" t="s">
        <v>3</v>
      </c>
      <c r="E343" s="228" t="s">
        <v>122</v>
      </c>
      <c r="F343" s="246">
        <v>3</v>
      </c>
      <c r="G343" s="88"/>
      <c r="H343" s="88">
        <v>3</v>
      </c>
      <c r="I343" s="305">
        <v>3</v>
      </c>
      <c r="J343" s="345"/>
      <c r="K343" s="345"/>
      <c r="L343" s="235">
        <v>29.2438</v>
      </c>
      <c r="M343" s="93">
        <v>87.73</v>
      </c>
      <c r="N343" s="311">
        <v>0</v>
      </c>
      <c r="O343" s="311"/>
      <c r="P343" s="311">
        <v>87.731400000000008</v>
      </c>
      <c r="Q343" s="311">
        <v>87.731400000000008</v>
      </c>
      <c r="R343" s="245">
        <v>-1.4000000000038426E-3</v>
      </c>
      <c r="S343" s="313">
        <v>1.0000159580531176</v>
      </c>
      <c r="T343" s="299">
        <v>1.0000159580531176</v>
      </c>
      <c r="U343" s="277">
        <v>40.06</v>
      </c>
      <c r="V343" s="100"/>
      <c r="W343" s="100">
        <f t="shared" si="39"/>
        <v>28.378433230003999</v>
      </c>
      <c r="X343" s="101">
        <f t="shared" si="40"/>
        <v>0.70839823339999997</v>
      </c>
      <c r="Y343" s="102" t="b">
        <f t="shared" si="36"/>
        <v>0</v>
      </c>
      <c r="Z343" s="88">
        <v>40.06</v>
      </c>
      <c r="AA343" s="103">
        <f t="shared" si="41"/>
        <v>40.06</v>
      </c>
      <c r="AB343" s="82">
        <v>120.18</v>
      </c>
      <c r="AC343" s="104" t="b">
        <f t="shared" si="37"/>
        <v>0</v>
      </c>
      <c r="AE343" s="106" t="s">
        <v>1304</v>
      </c>
      <c r="AG343" s="105">
        <f t="shared" si="42"/>
        <v>29.2438</v>
      </c>
      <c r="AH343" s="104">
        <f t="shared" si="38"/>
        <v>87.731400000000008</v>
      </c>
    </row>
    <row r="344" spans="1:34" ht="32.25" customHeight="1" x14ac:dyDescent="0.2">
      <c r="A344" s="65" t="s">
        <v>721</v>
      </c>
      <c r="B344" s="66">
        <v>92008</v>
      </c>
      <c r="C344" s="99" t="s">
        <v>1671</v>
      </c>
      <c r="D344" s="65" t="s">
        <v>3</v>
      </c>
      <c r="E344" s="228" t="s">
        <v>216</v>
      </c>
      <c r="F344" s="246">
        <v>13</v>
      </c>
      <c r="G344" s="88"/>
      <c r="H344" s="88">
        <v>13</v>
      </c>
      <c r="I344" s="305">
        <v>13</v>
      </c>
      <c r="J344" s="345"/>
      <c r="K344" s="345"/>
      <c r="L344" s="235">
        <v>42.493299999999998</v>
      </c>
      <c r="M344" s="93">
        <v>552.41</v>
      </c>
      <c r="N344" s="311">
        <v>0</v>
      </c>
      <c r="O344" s="311"/>
      <c r="P344" s="311">
        <v>552.41289999999992</v>
      </c>
      <c r="Q344" s="311">
        <v>552.41289999999992</v>
      </c>
      <c r="R344" s="245">
        <v>-2.8999999999541615E-3</v>
      </c>
      <c r="S344" s="313">
        <v>1.0000052497239369</v>
      </c>
      <c r="T344" s="299">
        <v>1.0000052497239369</v>
      </c>
      <c r="U344" s="277">
        <v>58.21</v>
      </c>
      <c r="V344" s="100"/>
      <c r="W344" s="100">
        <f t="shared" si="39"/>
        <v>41.235861166214001</v>
      </c>
      <c r="X344" s="101">
        <f t="shared" si="40"/>
        <v>0.70839823339999997</v>
      </c>
      <c r="Y344" s="102" t="b">
        <f t="shared" si="36"/>
        <v>0</v>
      </c>
      <c r="Z344" s="88">
        <v>58.21</v>
      </c>
      <c r="AA344" s="103">
        <f t="shared" si="41"/>
        <v>58.21</v>
      </c>
      <c r="AB344" s="82">
        <v>756.73</v>
      </c>
      <c r="AC344" s="104" t="b">
        <f t="shared" si="37"/>
        <v>0</v>
      </c>
      <c r="AE344" s="106" t="s">
        <v>1305</v>
      </c>
      <c r="AG344" s="105">
        <f t="shared" si="42"/>
        <v>42.493299999999998</v>
      </c>
      <c r="AH344" s="104">
        <f t="shared" si="38"/>
        <v>552.41289999999992</v>
      </c>
    </row>
    <row r="345" spans="1:34" ht="31.5" customHeight="1" x14ac:dyDescent="0.2">
      <c r="A345" s="65" t="s">
        <v>722</v>
      </c>
      <c r="B345" s="66">
        <v>92016</v>
      </c>
      <c r="C345" s="99" t="s">
        <v>1672</v>
      </c>
      <c r="D345" s="65" t="s">
        <v>3</v>
      </c>
      <c r="E345" s="228" t="s">
        <v>122</v>
      </c>
      <c r="F345" s="246">
        <v>1</v>
      </c>
      <c r="G345" s="88"/>
      <c r="H345" s="88">
        <v>1</v>
      </c>
      <c r="I345" s="305">
        <v>1</v>
      </c>
      <c r="J345" s="345"/>
      <c r="K345" s="345"/>
      <c r="L345" s="235">
        <v>57.217399999999998</v>
      </c>
      <c r="M345" s="93">
        <v>57.21</v>
      </c>
      <c r="N345" s="311">
        <v>0</v>
      </c>
      <c r="O345" s="311"/>
      <c r="P345" s="311">
        <v>57.217399999999998</v>
      </c>
      <c r="Q345" s="311">
        <v>57.217399999999998</v>
      </c>
      <c r="R345" s="245">
        <v>-7.3999999999969646E-3</v>
      </c>
      <c r="S345" s="313">
        <v>1.0001293480160811</v>
      </c>
      <c r="T345" s="299">
        <v>1.0001293480160811</v>
      </c>
      <c r="U345" s="277">
        <v>78.38</v>
      </c>
      <c r="V345" s="100"/>
      <c r="W345" s="100">
        <f t="shared" si="39"/>
        <v>55.524253533891994</v>
      </c>
      <c r="X345" s="101">
        <f t="shared" si="40"/>
        <v>0.70839823339999997</v>
      </c>
      <c r="Y345" s="102" t="b">
        <f t="shared" si="36"/>
        <v>0</v>
      </c>
      <c r="Z345" s="88">
        <v>78.38</v>
      </c>
      <c r="AA345" s="103">
        <f t="shared" si="41"/>
        <v>78.38</v>
      </c>
      <c r="AB345" s="82">
        <v>78.38</v>
      </c>
      <c r="AC345" s="104" t="b">
        <f t="shared" si="37"/>
        <v>0</v>
      </c>
      <c r="AE345" s="106" t="s">
        <v>1339</v>
      </c>
      <c r="AG345" s="105">
        <f t="shared" si="42"/>
        <v>57.217399999999998</v>
      </c>
      <c r="AH345" s="104">
        <f t="shared" si="38"/>
        <v>57.217399999999998</v>
      </c>
    </row>
    <row r="346" spans="1:34" ht="18.75" customHeight="1" x14ac:dyDescent="0.2">
      <c r="A346" s="65" t="s">
        <v>723</v>
      </c>
      <c r="B346" s="65" t="s">
        <v>240</v>
      </c>
      <c r="C346" s="99" t="s">
        <v>1673</v>
      </c>
      <c r="D346" s="65" t="s">
        <v>3</v>
      </c>
      <c r="E346" s="228" t="s">
        <v>216</v>
      </c>
      <c r="F346" s="246">
        <v>4</v>
      </c>
      <c r="G346" s="88"/>
      <c r="H346" s="88">
        <v>4</v>
      </c>
      <c r="I346" s="305">
        <v>4</v>
      </c>
      <c r="J346" s="345"/>
      <c r="K346" s="345"/>
      <c r="L346" s="235">
        <v>75.832399999999993</v>
      </c>
      <c r="M346" s="93">
        <v>303.32</v>
      </c>
      <c r="N346" s="311">
        <v>0</v>
      </c>
      <c r="O346" s="311"/>
      <c r="P346" s="311">
        <v>303.32959999999997</v>
      </c>
      <c r="Q346" s="311">
        <v>303.32959999999997</v>
      </c>
      <c r="R346" s="245">
        <v>-9.5999999999776264E-3</v>
      </c>
      <c r="S346" s="313">
        <v>1.0000316497428459</v>
      </c>
      <c r="T346" s="299">
        <v>1.0000316497428459</v>
      </c>
      <c r="U346" s="277">
        <v>103.88</v>
      </c>
      <c r="V346" s="100"/>
      <c r="W346" s="100">
        <f t="shared" si="39"/>
        <v>73.588408485591998</v>
      </c>
      <c r="X346" s="101">
        <f t="shared" si="40"/>
        <v>0.70839823339999997</v>
      </c>
      <c r="Y346" s="102" t="b">
        <f t="shared" si="36"/>
        <v>0</v>
      </c>
      <c r="Z346" s="88">
        <v>103.88</v>
      </c>
      <c r="AA346" s="103">
        <f t="shared" si="41"/>
        <v>103.88</v>
      </c>
      <c r="AB346" s="82">
        <v>415.52</v>
      </c>
      <c r="AC346" s="104" t="b">
        <f t="shared" si="37"/>
        <v>0</v>
      </c>
      <c r="AE346" s="71" t="s">
        <v>724</v>
      </c>
      <c r="AG346" s="105">
        <f t="shared" si="42"/>
        <v>75.832399999999993</v>
      </c>
      <c r="AH346" s="104">
        <f t="shared" si="38"/>
        <v>303.32959999999997</v>
      </c>
    </row>
    <row r="347" spans="1:34" ht="17.25" customHeight="1" x14ac:dyDescent="0.2">
      <c r="A347" s="143" t="s">
        <v>725</v>
      </c>
      <c r="B347" s="144"/>
      <c r="C347" s="135" t="s">
        <v>1674</v>
      </c>
      <c r="D347" s="145"/>
      <c r="E347" s="233"/>
      <c r="F347" s="256"/>
      <c r="G347" s="145"/>
      <c r="H347" s="145"/>
      <c r="I347" s="309"/>
      <c r="J347" s="350"/>
      <c r="K347" s="350"/>
      <c r="L347" s="239"/>
      <c r="M347" s="146">
        <v>4398.42</v>
      </c>
      <c r="N347" s="146"/>
      <c r="O347" s="146"/>
      <c r="P347" s="146">
        <v>4398.4471000000003</v>
      </c>
      <c r="Q347" s="146">
        <v>4398.4471000000003</v>
      </c>
      <c r="R347" s="267">
        <v>-2.7100000000245927E-2</v>
      </c>
      <c r="S347" s="293">
        <v>1.0000061613033773</v>
      </c>
      <c r="T347" s="267"/>
      <c r="U347" s="283"/>
      <c r="V347" s="100"/>
      <c r="W347" s="100">
        <f t="shared" si="39"/>
        <v>0</v>
      </c>
      <c r="X347" s="101" t="e">
        <f t="shared" si="40"/>
        <v>#DIV/0!</v>
      </c>
      <c r="Y347" s="102" t="b">
        <f t="shared" si="36"/>
        <v>1</v>
      </c>
      <c r="Z347" s="145"/>
      <c r="AA347" s="103">
        <f t="shared" si="41"/>
        <v>0</v>
      </c>
      <c r="AB347" s="148">
        <v>6025.27</v>
      </c>
      <c r="AC347" s="104" t="b">
        <f t="shared" si="37"/>
        <v>0</v>
      </c>
      <c r="AE347" s="135" t="s">
        <v>726</v>
      </c>
      <c r="AG347" s="105">
        <f t="shared" si="42"/>
        <v>0</v>
      </c>
      <c r="AH347" s="104">
        <f t="shared" si="38"/>
        <v>0</v>
      </c>
    </row>
    <row r="348" spans="1:34" ht="28.5" customHeight="1" x14ac:dyDescent="0.2">
      <c r="A348" s="65" t="s">
        <v>727</v>
      </c>
      <c r="B348" s="66">
        <v>91864</v>
      </c>
      <c r="C348" s="99" t="s">
        <v>1636</v>
      </c>
      <c r="D348" s="65" t="s">
        <v>3</v>
      </c>
      <c r="E348" s="228" t="s">
        <v>32</v>
      </c>
      <c r="F348" s="246">
        <v>102</v>
      </c>
      <c r="G348" s="88"/>
      <c r="H348" s="88">
        <v>102</v>
      </c>
      <c r="I348" s="305">
        <v>102</v>
      </c>
      <c r="J348" s="345"/>
      <c r="K348" s="345"/>
      <c r="L348" s="235">
        <v>13.526900000000001</v>
      </c>
      <c r="M348" s="93">
        <v>1379.74</v>
      </c>
      <c r="N348" s="311">
        <v>0</v>
      </c>
      <c r="O348" s="311"/>
      <c r="P348" s="311">
        <v>1379.7438000000002</v>
      </c>
      <c r="Q348" s="311">
        <v>1379.7438000000002</v>
      </c>
      <c r="R348" s="245">
        <v>-3.8000000001829903E-3</v>
      </c>
      <c r="S348" s="313">
        <v>1.0000027541420848</v>
      </c>
      <c r="T348" s="299">
        <v>1.0000027541420848</v>
      </c>
      <c r="U348" s="277">
        <v>18.53</v>
      </c>
      <c r="V348" s="100"/>
      <c r="W348" s="100">
        <f t="shared" si="39"/>
        <v>13.126619264902001</v>
      </c>
      <c r="X348" s="101">
        <f t="shared" si="40"/>
        <v>0.70839823339999997</v>
      </c>
      <c r="Y348" s="102" t="b">
        <f t="shared" si="36"/>
        <v>0</v>
      </c>
      <c r="Z348" s="88">
        <v>18.53</v>
      </c>
      <c r="AA348" s="103">
        <f t="shared" si="41"/>
        <v>18.53</v>
      </c>
      <c r="AB348" s="76">
        <v>1890.06</v>
      </c>
      <c r="AC348" s="104" t="b">
        <f t="shared" si="37"/>
        <v>0</v>
      </c>
      <c r="AE348" s="71" t="s">
        <v>728</v>
      </c>
      <c r="AG348" s="105">
        <f t="shared" si="42"/>
        <v>13.526900000000001</v>
      </c>
      <c r="AH348" s="104">
        <f t="shared" si="38"/>
        <v>1379.7438000000002</v>
      </c>
    </row>
    <row r="349" spans="1:34" ht="34.5" customHeight="1" x14ac:dyDescent="0.2">
      <c r="A349" s="65" t="s">
        <v>729</v>
      </c>
      <c r="B349" s="66">
        <v>91876</v>
      </c>
      <c r="C349" s="99" t="s">
        <v>1638</v>
      </c>
      <c r="D349" s="65" t="s">
        <v>3</v>
      </c>
      <c r="E349" s="228" t="s">
        <v>122</v>
      </c>
      <c r="F349" s="246">
        <v>64</v>
      </c>
      <c r="G349" s="88"/>
      <c r="H349" s="88">
        <v>64</v>
      </c>
      <c r="I349" s="305">
        <v>64</v>
      </c>
      <c r="J349" s="345"/>
      <c r="K349" s="345"/>
      <c r="L349" s="235">
        <v>9.8185000000000002</v>
      </c>
      <c r="M349" s="93">
        <v>628.38</v>
      </c>
      <c r="N349" s="311">
        <v>0</v>
      </c>
      <c r="O349" s="311"/>
      <c r="P349" s="311">
        <v>628.38400000000001</v>
      </c>
      <c r="Q349" s="311">
        <v>628.38400000000001</v>
      </c>
      <c r="R349" s="245">
        <v>-4.0000000000190994E-3</v>
      </c>
      <c r="S349" s="313">
        <v>1.0000063655749707</v>
      </c>
      <c r="T349" s="299">
        <v>1.0000063655749707</v>
      </c>
      <c r="U349" s="277">
        <v>13.45</v>
      </c>
      <c r="V349" s="100"/>
      <c r="W349" s="100">
        <f t="shared" si="39"/>
        <v>9.527956239229999</v>
      </c>
      <c r="X349" s="101">
        <f t="shared" si="40"/>
        <v>0.70839823339999997</v>
      </c>
      <c r="Y349" s="102" t="b">
        <f t="shared" si="36"/>
        <v>0</v>
      </c>
      <c r="Z349" s="88">
        <v>13.45</v>
      </c>
      <c r="AA349" s="103">
        <f t="shared" si="41"/>
        <v>13.45</v>
      </c>
      <c r="AB349" s="82">
        <v>860.8</v>
      </c>
      <c r="AC349" s="104" t="b">
        <f t="shared" si="37"/>
        <v>0</v>
      </c>
      <c r="AE349" s="106" t="s">
        <v>222</v>
      </c>
      <c r="AG349" s="105">
        <f t="shared" si="42"/>
        <v>9.8185000000000002</v>
      </c>
      <c r="AH349" s="104">
        <f t="shared" si="38"/>
        <v>628.38400000000001</v>
      </c>
    </row>
    <row r="350" spans="1:34" ht="33.75" customHeight="1" x14ac:dyDescent="0.2">
      <c r="A350" s="65" t="s">
        <v>730</v>
      </c>
      <c r="B350" s="66">
        <v>91893</v>
      </c>
      <c r="C350" s="99" t="s">
        <v>1640</v>
      </c>
      <c r="D350" s="65" t="s">
        <v>3</v>
      </c>
      <c r="E350" s="228" t="s">
        <v>122</v>
      </c>
      <c r="F350" s="246">
        <v>15</v>
      </c>
      <c r="G350" s="88"/>
      <c r="H350" s="88">
        <v>15</v>
      </c>
      <c r="I350" s="305">
        <v>15</v>
      </c>
      <c r="J350" s="345"/>
      <c r="K350" s="345"/>
      <c r="L350" s="235">
        <v>16.1403</v>
      </c>
      <c r="M350" s="93">
        <v>242.1</v>
      </c>
      <c r="N350" s="311">
        <v>0</v>
      </c>
      <c r="O350" s="311"/>
      <c r="P350" s="311">
        <v>242.1045</v>
      </c>
      <c r="Q350" s="311">
        <v>242.1045</v>
      </c>
      <c r="R350" s="245">
        <v>-4.500000000007276E-3</v>
      </c>
      <c r="S350" s="313">
        <v>1.0000185873605949</v>
      </c>
      <c r="T350" s="299">
        <v>1.0000185873605949</v>
      </c>
      <c r="U350" s="277">
        <v>22.11</v>
      </c>
      <c r="V350" s="100"/>
      <c r="W350" s="100">
        <f t="shared" si="39"/>
        <v>15.662684940474</v>
      </c>
      <c r="X350" s="101">
        <f t="shared" si="40"/>
        <v>0.70839823339999997</v>
      </c>
      <c r="Y350" s="102" t="b">
        <f t="shared" si="36"/>
        <v>0</v>
      </c>
      <c r="Z350" s="88">
        <v>22.11</v>
      </c>
      <c r="AA350" s="103">
        <f t="shared" si="41"/>
        <v>22.11</v>
      </c>
      <c r="AB350" s="82">
        <v>331.65</v>
      </c>
      <c r="AC350" s="104" t="b">
        <f t="shared" si="37"/>
        <v>0</v>
      </c>
      <c r="AE350" s="106" t="s">
        <v>1291</v>
      </c>
      <c r="AG350" s="105">
        <f t="shared" si="42"/>
        <v>16.1403</v>
      </c>
      <c r="AH350" s="104">
        <f t="shared" si="38"/>
        <v>242.1045</v>
      </c>
    </row>
    <row r="351" spans="1:34" ht="20.25" customHeight="1" x14ac:dyDescent="0.2">
      <c r="A351" s="65" t="s">
        <v>731</v>
      </c>
      <c r="B351" s="65" t="s">
        <v>241</v>
      </c>
      <c r="C351" s="99" t="s">
        <v>1675</v>
      </c>
      <c r="D351" s="65" t="s">
        <v>3</v>
      </c>
      <c r="E351" s="228" t="s">
        <v>216</v>
      </c>
      <c r="F351" s="246">
        <v>30</v>
      </c>
      <c r="G351" s="88"/>
      <c r="H351" s="88">
        <v>30</v>
      </c>
      <c r="I351" s="305">
        <v>30</v>
      </c>
      <c r="J351" s="345"/>
      <c r="K351" s="345"/>
      <c r="L351" s="235">
        <v>5.3727999999999998</v>
      </c>
      <c r="M351" s="93">
        <v>161.18</v>
      </c>
      <c r="N351" s="311">
        <v>0</v>
      </c>
      <c r="O351" s="311"/>
      <c r="P351" s="311">
        <v>161.184</v>
      </c>
      <c r="Q351" s="311">
        <v>161.184</v>
      </c>
      <c r="R351" s="245">
        <v>-3.9999999999906777E-3</v>
      </c>
      <c r="S351" s="313">
        <v>1.0000248169748107</v>
      </c>
      <c r="T351" s="299">
        <v>1.0000248169748107</v>
      </c>
      <c r="U351" s="277">
        <v>7.36</v>
      </c>
      <c r="V351" s="100"/>
      <c r="W351" s="100">
        <f t="shared" si="39"/>
        <v>5.2138109978239999</v>
      </c>
      <c r="X351" s="101">
        <f t="shared" si="40"/>
        <v>0.70839823339999997</v>
      </c>
      <c r="Y351" s="102" t="b">
        <f t="shared" si="36"/>
        <v>0</v>
      </c>
      <c r="Z351" s="88">
        <v>7.36</v>
      </c>
      <c r="AA351" s="103">
        <f t="shared" si="41"/>
        <v>7.36</v>
      </c>
      <c r="AB351" s="82">
        <v>220.8</v>
      </c>
      <c r="AC351" s="104" t="b">
        <f t="shared" si="37"/>
        <v>0</v>
      </c>
      <c r="AE351" s="71" t="s">
        <v>732</v>
      </c>
      <c r="AG351" s="105">
        <f t="shared" si="42"/>
        <v>5.3727999999999998</v>
      </c>
      <c r="AH351" s="104">
        <f t="shared" si="38"/>
        <v>161.184</v>
      </c>
    </row>
    <row r="352" spans="1:34" ht="18.75" customHeight="1" x14ac:dyDescent="0.2">
      <c r="A352" s="65" t="s">
        <v>733</v>
      </c>
      <c r="B352" s="65" t="s">
        <v>242</v>
      </c>
      <c r="C352" s="99" t="s">
        <v>1642</v>
      </c>
      <c r="D352" s="65" t="s">
        <v>3</v>
      </c>
      <c r="E352" s="228" t="s">
        <v>216</v>
      </c>
      <c r="F352" s="246">
        <v>78</v>
      </c>
      <c r="G352" s="88"/>
      <c r="H352" s="88">
        <v>78</v>
      </c>
      <c r="I352" s="305">
        <v>78</v>
      </c>
      <c r="J352" s="345"/>
      <c r="K352" s="345"/>
      <c r="L352" s="235">
        <v>1.5110999999999999</v>
      </c>
      <c r="M352" s="93">
        <v>117.86</v>
      </c>
      <c r="N352" s="311">
        <v>0</v>
      </c>
      <c r="O352" s="311"/>
      <c r="P352" s="311">
        <v>117.86579999999999</v>
      </c>
      <c r="Q352" s="311">
        <v>117.86579999999999</v>
      </c>
      <c r="R352" s="245">
        <v>-5.7999999999935881E-3</v>
      </c>
      <c r="S352" s="313">
        <v>1.00004921092822</v>
      </c>
      <c r="T352" s="299">
        <v>1.00004921092822</v>
      </c>
      <c r="U352" s="277">
        <v>2.0699999999999998</v>
      </c>
      <c r="V352" s="100"/>
      <c r="W352" s="100">
        <f t="shared" si="39"/>
        <v>1.4663843431379999</v>
      </c>
      <c r="X352" s="101">
        <f t="shared" si="40"/>
        <v>0.70839823339999997</v>
      </c>
      <c r="Y352" s="102" t="b">
        <f t="shared" si="36"/>
        <v>0</v>
      </c>
      <c r="Z352" s="88">
        <v>2.0699999999999998</v>
      </c>
      <c r="AA352" s="103">
        <f t="shared" si="41"/>
        <v>2.0699999999999998</v>
      </c>
      <c r="AB352" s="82">
        <v>161.46</v>
      </c>
      <c r="AC352" s="104" t="b">
        <f t="shared" si="37"/>
        <v>0</v>
      </c>
      <c r="AE352" s="71" t="s">
        <v>734</v>
      </c>
      <c r="AG352" s="105">
        <f t="shared" si="42"/>
        <v>1.5110999999999999</v>
      </c>
      <c r="AH352" s="104">
        <f t="shared" si="38"/>
        <v>117.86579999999999</v>
      </c>
    </row>
    <row r="353" spans="1:34" ht="75" customHeight="1" x14ac:dyDescent="0.2">
      <c r="A353" s="65" t="s">
        <v>735</v>
      </c>
      <c r="B353" s="65" t="s">
        <v>217</v>
      </c>
      <c r="C353" s="99" t="s">
        <v>1620</v>
      </c>
      <c r="D353" s="65" t="s">
        <v>3</v>
      </c>
      <c r="E353" s="228" t="s">
        <v>122</v>
      </c>
      <c r="F353" s="246">
        <v>150</v>
      </c>
      <c r="G353" s="88"/>
      <c r="H353" s="88">
        <v>150</v>
      </c>
      <c r="I353" s="305">
        <v>150</v>
      </c>
      <c r="J353" s="345"/>
      <c r="K353" s="345"/>
      <c r="L353" s="235">
        <v>12.4611</v>
      </c>
      <c r="M353" s="93">
        <v>1869.16</v>
      </c>
      <c r="N353" s="311">
        <v>0</v>
      </c>
      <c r="O353" s="311"/>
      <c r="P353" s="311">
        <v>1869.165</v>
      </c>
      <c r="Q353" s="311">
        <v>1869.165</v>
      </c>
      <c r="R353" s="245">
        <v>-4.9999999998817657E-3</v>
      </c>
      <c r="S353" s="313">
        <v>1.000002674998395</v>
      </c>
      <c r="T353" s="299">
        <v>1.000002674998395</v>
      </c>
      <c r="U353" s="277">
        <v>17.07</v>
      </c>
      <c r="V353" s="100"/>
      <c r="W353" s="100">
        <f t="shared" si="39"/>
        <v>12.092357844138</v>
      </c>
      <c r="X353" s="101">
        <f t="shared" si="40"/>
        <v>0.70839823339999997</v>
      </c>
      <c r="Y353" s="102" t="b">
        <f t="shared" si="36"/>
        <v>0</v>
      </c>
      <c r="Z353" s="88">
        <v>17.07</v>
      </c>
      <c r="AA353" s="103">
        <f t="shared" si="41"/>
        <v>17.07</v>
      </c>
      <c r="AB353" s="76">
        <v>2560.5</v>
      </c>
      <c r="AC353" s="104" t="b">
        <f t="shared" si="37"/>
        <v>0</v>
      </c>
      <c r="AE353" s="71" t="s">
        <v>680</v>
      </c>
      <c r="AG353" s="105">
        <f t="shared" si="42"/>
        <v>12.4611</v>
      </c>
      <c r="AH353" s="104">
        <f t="shared" si="38"/>
        <v>1869.165</v>
      </c>
    </row>
    <row r="354" spans="1:34" ht="18" customHeight="1" x14ac:dyDescent="0.2">
      <c r="A354" s="143" t="s">
        <v>736</v>
      </c>
      <c r="B354" s="144"/>
      <c r="C354" s="135" t="s">
        <v>219</v>
      </c>
      <c r="D354" s="145"/>
      <c r="E354" s="233"/>
      <c r="F354" s="256"/>
      <c r="G354" s="145"/>
      <c r="H354" s="145"/>
      <c r="I354" s="309"/>
      <c r="J354" s="350"/>
      <c r="K354" s="350"/>
      <c r="L354" s="239"/>
      <c r="M354" s="146">
        <v>1581.62</v>
      </c>
      <c r="N354" s="146"/>
      <c r="O354" s="146"/>
      <c r="P354" s="146">
        <v>1581.6325999999999</v>
      </c>
      <c r="Q354" s="146">
        <v>1581.6325999999999</v>
      </c>
      <c r="R354" s="267">
        <v>-1.2600000000020373E-2</v>
      </c>
      <c r="S354" s="293">
        <v>1.000007966515345</v>
      </c>
      <c r="T354" s="267"/>
      <c r="U354" s="283"/>
      <c r="V354" s="100"/>
      <c r="W354" s="100">
        <f t="shared" si="39"/>
        <v>0</v>
      </c>
      <c r="X354" s="101" t="e">
        <f t="shared" si="40"/>
        <v>#DIV/0!</v>
      </c>
      <c r="Y354" s="102" t="b">
        <f t="shared" ref="Y354:Y417" si="43">Z354=L354</f>
        <v>1</v>
      </c>
      <c r="Z354" s="145"/>
      <c r="AA354" s="103">
        <f t="shared" si="41"/>
        <v>0</v>
      </c>
      <c r="AB354" s="148">
        <v>2166.62</v>
      </c>
      <c r="AC354" s="104" t="b">
        <f t="shared" ref="AC354:AC417" si="44">AB354=M354</f>
        <v>0</v>
      </c>
      <c r="AE354" s="135" t="s">
        <v>695</v>
      </c>
      <c r="AG354" s="105">
        <f t="shared" si="42"/>
        <v>0</v>
      </c>
      <c r="AH354" s="104">
        <f t="shared" ref="AH354:AH417" si="45">F354*AG354</f>
        <v>0</v>
      </c>
    </row>
    <row r="355" spans="1:34" ht="34.5" customHeight="1" x14ac:dyDescent="0.2">
      <c r="A355" s="65" t="s">
        <v>737</v>
      </c>
      <c r="B355" s="66">
        <v>95796</v>
      </c>
      <c r="C355" s="99" t="s">
        <v>1676</v>
      </c>
      <c r="D355" s="65" t="s">
        <v>3</v>
      </c>
      <c r="E355" s="228" t="s">
        <v>122</v>
      </c>
      <c r="F355" s="248">
        <v>14</v>
      </c>
      <c r="G355" s="86"/>
      <c r="H355" s="86">
        <v>14</v>
      </c>
      <c r="I355" s="305">
        <v>14</v>
      </c>
      <c r="J355" s="345"/>
      <c r="K355" s="345"/>
      <c r="L355" s="235">
        <v>48.355199999999996</v>
      </c>
      <c r="M355" s="93">
        <v>676.97</v>
      </c>
      <c r="N355" s="311">
        <v>0</v>
      </c>
      <c r="O355" s="311"/>
      <c r="P355" s="311">
        <v>676.97280000000001</v>
      </c>
      <c r="Q355" s="311">
        <v>676.97280000000001</v>
      </c>
      <c r="R355" s="245">
        <v>-2.7999999999792635E-3</v>
      </c>
      <c r="S355" s="313">
        <v>1.0000041360769309</v>
      </c>
      <c r="T355" s="299">
        <v>1.0000041360769309</v>
      </c>
      <c r="U355" s="277">
        <v>66.239999999999995</v>
      </c>
      <c r="V355" s="100"/>
      <c r="W355" s="100">
        <f t="shared" si="39"/>
        <v>46.924298980415998</v>
      </c>
      <c r="X355" s="101">
        <f t="shared" si="40"/>
        <v>0.70839823339999997</v>
      </c>
      <c r="Y355" s="102" t="b">
        <f t="shared" si="43"/>
        <v>0</v>
      </c>
      <c r="Z355" s="88">
        <v>66.239999999999995</v>
      </c>
      <c r="AA355" s="103">
        <f t="shared" si="41"/>
        <v>66.239999999999995</v>
      </c>
      <c r="AB355" s="82">
        <v>927.36</v>
      </c>
      <c r="AC355" s="104" t="b">
        <f t="shared" si="44"/>
        <v>0</v>
      </c>
      <c r="AE355" s="106" t="s">
        <v>1306</v>
      </c>
      <c r="AG355" s="105">
        <f t="shared" si="42"/>
        <v>48.355199999999996</v>
      </c>
      <c r="AH355" s="104">
        <f t="shared" si="45"/>
        <v>676.97280000000001</v>
      </c>
    </row>
    <row r="356" spans="1:34" ht="28.5" customHeight="1" x14ac:dyDescent="0.2">
      <c r="A356" s="65" t="s">
        <v>738</v>
      </c>
      <c r="B356" s="66">
        <v>95789</v>
      </c>
      <c r="C356" s="99" t="s">
        <v>1677</v>
      </c>
      <c r="D356" s="65" t="s">
        <v>3</v>
      </c>
      <c r="E356" s="228" t="s">
        <v>122</v>
      </c>
      <c r="F356" s="248">
        <v>22</v>
      </c>
      <c r="G356" s="86"/>
      <c r="H356" s="86">
        <v>22</v>
      </c>
      <c r="I356" s="305">
        <v>22</v>
      </c>
      <c r="J356" s="345"/>
      <c r="K356" s="345"/>
      <c r="L356" s="235">
        <v>41.120899999999999</v>
      </c>
      <c r="M356" s="93">
        <v>904.65</v>
      </c>
      <c r="N356" s="311">
        <v>0</v>
      </c>
      <c r="O356" s="311"/>
      <c r="P356" s="311">
        <v>904.65980000000002</v>
      </c>
      <c r="Q356" s="311">
        <v>904.65980000000002</v>
      </c>
      <c r="R356" s="245">
        <v>-9.8000000000411092E-3</v>
      </c>
      <c r="S356" s="313">
        <v>1.0000108329188084</v>
      </c>
      <c r="T356" s="299">
        <v>1.0000108329188084</v>
      </c>
      <c r="U356" s="277">
        <v>56.33</v>
      </c>
      <c r="V356" s="100"/>
      <c r="W356" s="100">
        <f t="shared" si="39"/>
        <v>39.904072487421999</v>
      </c>
      <c r="X356" s="101">
        <f t="shared" si="40"/>
        <v>0.70839823339999997</v>
      </c>
      <c r="Y356" s="102" t="b">
        <f t="shared" si="43"/>
        <v>0</v>
      </c>
      <c r="Z356" s="88">
        <v>56.33</v>
      </c>
      <c r="AA356" s="103">
        <f t="shared" si="41"/>
        <v>56.33</v>
      </c>
      <c r="AB356" s="76">
        <v>1239.26</v>
      </c>
      <c r="AC356" s="104" t="b">
        <f t="shared" si="44"/>
        <v>0</v>
      </c>
      <c r="AE356" s="106" t="s">
        <v>1307</v>
      </c>
      <c r="AG356" s="105">
        <f t="shared" si="42"/>
        <v>41.120899999999999</v>
      </c>
      <c r="AH356" s="104">
        <f t="shared" si="45"/>
        <v>904.65980000000002</v>
      </c>
    </row>
    <row r="357" spans="1:34" ht="16.5" customHeight="1" x14ac:dyDescent="0.2">
      <c r="A357" s="143" t="s">
        <v>739</v>
      </c>
      <c r="B357" s="144"/>
      <c r="C357" s="135" t="s">
        <v>1655</v>
      </c>
      <c r="D357" s="145"/>
      <c r="E357" s="233"/>
      <c r="F357" s="256"/>
      <c r="G357" s="145"/>
      <c r="H357" s="145"/>
      <c r="I357" s="309"/>
      <c r="J357" s="350"/>
      <c r="K357" s="350"/>
      <c r="L357" s="239"/>
      <c r="M357" s="146">
        <v>6948.7199999999993</v>
      </c>
      <c r="N357" s="146"/>
      <c r="O357" s="146"/>
      <c r="P357" s="146">
        <v>6948.7240000000002</v>
      </c>
      <c r="Q357" s="146">
        <v>6948.7240000000002</v>
      </c>
      <c r="R357" s="267">
        <v>-4.0000000008149073E-3</v>
      </c>
      <c r="S357" s="293">
        <v>1.0000005756455868</v>
      </c>
      <c r="T357" s="267"/>
      <c r="U357" s="283"/>
      <c r="V357" s="100"/>
      <c r="W357" s="100">
        <f t="shared" si="39"/>
        <v>0</v>
      </c>
      <c r="X357" s="101" t="e">
        <f t="shared" si="40"/>
        <v>#DIV/0!</v>
      </c>
      <c r="Y357" s="102" t="b">
        <f t="shared" si="43"/>
        <v>1</v>
      </c>
      <c r="Z357" s="145"/>
      <c r="AA357" s="103">
        <f t="shared" si="41"/>
        <v>0</v>
      </c>
      <c r="AB357" s="148">
        <v>9518.7999999999993</v>
      </c>
      <c r="AC357" s="104" t="b">
        <f t="shared" si="44"/>
        <v>0</v>
      </c>
      <c r="AE357" s="135" t="s">
        <v>697</v>
      </c>
      <c r="AG357" s="105">
        <f t="shared" si="42"/>
        <v>0</v>
      </c>
      <c r="AH357" s="104">
        <f t="shared" si="45"/>
        <v>0</v>
      </c>
    </row>
    <row r="358" spans="1:34" ht="18.75" customHeight="1" x14ac:dyDescent="0.2">
      <c r="A358" s="65" t="s">
        <v>740</v>
      </c>
      <c r="B358" s="65" t="s">
        <v>243</v>
      </c>
      <c r="C358" s="99" t="s">
        <v>1678</v>
      </c>
      <c r="D358" s="65" t="s">
        <v>3</v>
      </c>
      <c r="E358" s="228" t="s">
        <v>32</v>
      </c>
      <c r="F358" s="246">
        <v>30</v>
      </c>
      <c r="G358" s="88"/>
      <c r="H358" s="88">
        <v>30</v>
      </c>
      <c r="I358" s="305">
        <v>30</v>
      </c>
      <c r="J358" s="345"/>
      <c r="K358" s="345"/>
      <c r="L358" s="235">
        <v>7.7379999999999995</v>
      </c>
      <c r="M358" s="93">
        <v>232.14</v>
      </c>
      <c r="N358" s="311">
        <v>0</v>
      </c>
      <c r="O358" s="311"/>
      <c r="P358" s="311">
        <v>232.14</v>
      </c>
      <c r="Q358" s="311">
        <v>232.14</v>
      </c>
      <c r="R358" s="245">
        <v>0</v>
      </c>
      <c r="S358" s="313">
        <v>1</v>
      </c>
      <c r="T358" s="299">
        <v>1</v>
      </c>
      <c r="U358" s="277">
        <v>10.6</v>
      </c>
      <c r="V358" s="100"/>
      <c r="W358" s="100">
        <f t="shared" si="39"/>
        <v>7.5090212740399993</v>
      </c>
      <c r="X358" s="101">
        <f t="shared" si="40"/>
        <v>0.70839823339999997</v>
      </c>
      <c r="Y358" s="102" t="b">
        <f t="shared" si="43"/>
        <v>0</v>
      </c>
      <c r="Z358" s="88">
        <v>10.6</v>
      </c>
      <c r="AA358" s="103">
        <f t="shared" si="41"/>
        <v>10.6</v>
      </c>
      <c r="AB358" s="82">
        <v>318</v>
      </c>
      <c r="AC358" s="104" t="b">
        <f t="shared" si="44"/>
        <v>0</v>
      </c>
      <c r="AE358" s="71" t="s">
        <v>741</v>
      </c>
      <c r="AG358" s="105">
        <f t="shared" si="42"/>
        <v>7.7379999999999995</v>
      </c>
      <c r="AH358" s="104">
        <f t="shared" si="45"/>
        <v>232.14</v>
      </c>
    </row>
    <row r="359" spans="1:34" ht="20.25" customHeight="1" x14ac:dyDescent="0.2">
      <c r="A359" s="65" t="s">
        <v>742</v>
      </c>
      <c r="B359" s="65" t="s">
        <v>244</v>
      </c>
      <c r="C359" s="99" t="s">
        <v>1679</v>
      </c>
      <c r="D359" s="65" t="s">
        <v>3</v>
      </c>
      <c r="E359" s="228" t="s">
        <v>32</v>
      </c>
      <c r="F359" s="246">
        <v>30</v>
      </c>
      <c r="G359" s="88"/>
      <c r="H359" s="88">
        <v>30</v>
      </c>
      <c r="I359" s="305">
        <v>30</v>
      </c>
      <c r="J359" s="345"/>
      <c r="K359" s="345"/>
      <c r="L359" s="235">
        <v>13.570699999999999</v>
      </c>
      <c r="M359" s="93">
        <v>407.12</v>
      </c>
      <c r="N359" s="311">
        <v>0</v>
      </c>
      <c r="O359" s="311"/>
      <c r="P359" s="311">
        <v>407.12099999999998</v>
      </c>
      <c r="Q359" s="311">
        <v>407.12099999999998</v>
      </c>
      <c r="R359" s="245">
        <v>-9.9999999997635314E-4</v>
      </c>
      <c r="S359" s="313">
        <v>1.0000024562782472</v>
      </c>
      <c r="T359" s="299">
        <v>1.0000024562782472</v>
      </c>
      <c r="U359" s="277">
        <v>18.59</v>
      </c>
      <c r="V359" s="100"/>
      <c r="W359" s="100">
        <f t="shared" si="39"/>
        <v>13.169123158905998</v>
      </c>
      <c r="X359" s="101">
        <f t="shared" si="40"/>
        <v>0.70839823339999997</v>
      </c>
      <c r="Y359" s="102" t="b">
        <f t="shared" si="43"/>
        <v>0</v>
      </c>
      <c r="Z359" s="88">
        <v>18.59</v>
      </c>
      <c r="AA359" s="103">
        <f t="shared" si="41"/>
        <v>18.59</v>
      </c>
      <c r="AB359" s="82">
        <v>557.70000000000005</v>
      </c>
      <c r="AC359" s="104" t="b">
        <f t="shared" si="44"/>
        <v>0</v>
      </c>
      <c r="AE359" s="71" t="s">
        <v>743</v>
      </c>
      <c r="AG359" s="105">
        <f t="shared" si="42"/>
        <v>13.570699999999999</v>
      </c>
      <c r="AH359" s="104">
        <f t="shared" si="45"/>
        <v>407.12099999999998</v>
      </c>
    </row>
    <row r="360" spans="1:34" ht="21.75" customHeight="1" x14ac:dyDescent="0.2">
      <c r="A360" s="65" t="s">
        <v>744</v>
      </c>
      <c r="B360" s="65" t="s">
        <v>245</v>
      </c>
      <c r="C360" s="99" t="s">
        <v>1680</v>
      </c>
      <c r="D360" s="65" t="s">
        <v>3</v>
      </c>
      <c r="E360" s="228" t="s">
        <v>32</v>
      </c>
      <c r="F360" s="246">
        <v>15</v>
      </c>
      <c r="G360" s="88"/>
      <c r="H360" s="88">
        <v>15</v>
      </c>
      <c r="I360" s="305">
        <v>15</v>
      </c>
      <c r="J360" s="345"/>
      <c r="K360" s="345"/>
      <c r="L360" s="235">
        <v>30.324199999999998</v>
      </c>
      <c r="M360" s="93">
        <v>454.86</v>
      </c>
      <c r="N360" s="311">
        <v>0</v>
      </c>
      <c r="O360" s="311"/>
      <c r="P360" s="311">
        <v>454.86299999999994</v>
      </c>
      <c r="Q360" s="311">
        <v>454.86299999999994</v>
      </c>
      <c r="R360" s="245">
        <v>-2.9999999999290594E-3</v>
      </c>
      <c r="S360" s="313">
        <v>1.0000065954359583</v>
      </c>
      <c r="T360" s="299">
        <v>1.0000065954359583</v>
      </c>
      <c r="U360" s="277">
        <v>41.54</v>
      </c>
      <c r="V360" s="100"/>
      <c r="W360" s="100">
        <f t="shared" si="39"/>
        <v>29.426862615435997</v>
      </c>
      <c r="X360" s="101">
        <f t="shared" si="40"/>
        <v>0.70839823339999997</v>
      </c>
      <c r="Y360" s="102" t="b">
        <f t="shared" si="43"/>
        <v>0</v>
      </c>
      <c r="Z360" s="88">
        <v>41.54</v>
      </c>
      <c r="AA360" s="103">
        <f t="shared" si="41"/>
        <v>41.54</v>
      </c>
      <c r="AB360" s="82">
        <v>623.1</v>
      </c>
      <c r="AC360" s="104" t="b">
        <f t="shared" si="44"/>
        <v>0</v>
      </c>
      <c r="AE360" s="71" t="s">
        <v>745</v>
      </c>
      <c r="AG360" s="105">
        <f t="shared" si="42"/>
        <v>30.324199999999998</v>
      </c>
      <c r="AH360" s="104">
        <f t="shared" si="45"/>
        <v>454.86299999999994</v>
      </c>
    </row>
    <row r="361" spans="1:34" ht="34.5" customHeight="1" x14ac:dyDescent="0.2">
      <c r="A361" s="65" t="s">
        <v>746</v>
      </c>
      <c r="B361" s="66">
        <v>91926</v>
      </c>
      <c r="C361" s="99" t="s">
        <v>1626</v>
      </c>
      <c r="D361" s="65" t="s">
        <v>3</v>
      </c>
      <c r="E361" s="228" t="s">
        <v>32</v>
      </c>
      <c r="F361" s="246">
        <v>800</v>
      </c>
      <c r="G361" s="88"/>
      <c r="H361" s="88">
        <v>800</v>
      </c>
      <c r="I361" s="305">
        <v>800</v>
      </c>
      <c r="J361" s="345"/>
      <c r="K361" s="345"/>
      <c r="L361" s="235">
        <v>4.1318000000000001</v>
      </c>
      <c r="M361" s="93">
        <v>3305.44</v>
      </c>
      <c r="N361" s="311">
        <v>0</v>
      </c>
      <c r="O361" s="311"/>
      <c r="P361" s="311">
        <v>3305.44</v>
      </c>
      <c r="Q361" s="311">
        <v>3305.44</v>
      </c>
      <c r="R361" s="245">
        <v>0</v>
      </c>
      <c r="S361" s="313">
        <v>1</v>
      </c>
      <c r="T361" s="299">
        <v>1</v>
      </c>
      <c r="U361" s="277">
        <v>5.66</v>
      </c>
      <c r="V361" s="100"/>
      <c r="W361" s="100">
        <f t="shared" si="39"/>
        <v>4.0095340010439999</v>
      </c>
      <c r="X361" s="101">
        <f t="shared" si="40"/>
        <v>0.70839823339999997</v>
      </c>
      <c r="Y361" s="102" t="b">
        <f t="shared" si="43"/>
        <v>0</v>
      </c>
      <c r="Z361" s="88">
        <v>5.66</v>
      </c>
      <c r="AA361" s="103">
        <f t="shared" si="41"/>
        <v>5.66</v>
      </c>
      <c r="AB361" s="76">
        <v>4528</v>
      </c>
      <c r="AC361" s="104" t="b">
        <f t="shared" si="44"/>
        <v>0</v>
      </c>
      <c r="AE361" s="106" t="s">
        <v>1283</v>
      </c>
      <c r="AG361" s="105">
        <f t="shared" si="42"/>
        <v>4.1318000000000001</v>
      </c>
      <c r="AH361" s="104">
        <f t="shared" si="45"/>
        <v>3305.44</v>
      </c>
    </row>
    <row r="362" spans="1:34" ht="33.75" customHeight="1" x14ac:dyDescent="0.2">
      <c r="A362" s="65" t="s">
        <v>747</v>
      </c>
      <c r="B362" s="66">
        <v>91928</v>
      </c>
      <c r="C362" s="99" t="s">
        <v>1681</v>
      </c>
      <c r="D362" s="65" t="s">
        <v>3</v>
      </c>
      <c r="E362" s="228" t="s">
        <v>32</v>
      </c>
      <c r="F362" s="246">
        <v>400</v>
      </c>
      <c r="G362" s="88"/>
      <c r="H362" s="88">
        <v>400</v>
      </c>
      <c r="I362" s="305">
        <v>400</v>
      </c>
      <c r="J362" s="345"/>
      <c r="K362" s="345"/>
      <c r="L362" s="235">
        <v>6.3728999999999996</v>
      </c>
      <c r="M362" s="93">
        <v>2549.16</v>
      </c>
      <c r="N362" s="311">
        <v>0</v>
      </c>
      <c r="O362" s="311"/>
      <c r="P362" s="311">
        <v>2549.16</v>
      </c>
      <c r="Q362" s="311">
        <v>2549.16</v>
      </c>
      <c r="R362" s="245">
        <v>0</v>
      </c>
      <c r="S362" s="313">
        <v>1</v>
      </c>
      <c r="T362" s="299">
        <v>1</v>
      </c>
      <c r="U362" s="277">
        <v>8.73</v>
      </c>
      <c r="V362" s="100"/>
      <c r="W362" s="100">
        <f t="shared" si="39"/>
        <v>6.1843165775819999</v>
      </c>
      <c r="X362" s="101">
        <f t="shared" si="40"/>
        <v>0.70839823339999997</v>
      </c>
      <c r="Y362" s="102" t="b">
        <f t="shared" si="43"/>
        <v>0</v>
      </c>
      <c r="Z362" s="88">
        <v>8.73</v>
      </c>
      <c r="AA362" s="103">
        <f t="shared" si="41"/>
        <v>8.73</v>
      </c>
      <c r="AB362" s="76">
        <v>3492</v>
      </c>
      <c r="AC362" s="104" t="b">
        <f t="shared" si="44"/>
        <v>0</v>
      </c>
      <c r="AE362" s="71" t="s">
        <v>748</v>
      </c>
      <c r="AG362" s="105">
        <f t="shared" si="42"/>
        <v>6.3728999999999996</v>
      </c>
      <c r="AH362" s="104">
        <f t="shared" si="45"/>
        <v>2549.16</v>
      </c>
    </row>
    <row r="363" spans="1:34" ht="15" customHeight="1" x14ac:dyDescent="0.2">
      <c r="A363" s="143" t="s">
        <v>749</v>
      </c>
      <c r="B363" s="144"/>
      <c r="C363" s="135" t="s">
        <v>1682</v>
      </c>
      <c r="D363" s="145"/>
      <c r="E363" s="233"/>
      <c r="F363" s="256"/>
      <c r="G363" s="145"/>
      <c r="H363" s="145"/>
      <c r="I363" s="309"/>
      <c r="J363" s="350"/>
      <c r="K363" s="350"/>
      <c r="L363" s="239"/>
      <c r="M363" s="146">
        <v>5180.62</v>
      </c>
      <c r="N363" s="146"/>
      <c r="O363" s="146"/>
      <c r="P363" s="146">
        <v>5180.6421</v>
      </c>
      <c r="Q363" s="146">
        <v>5180.6421</v>
      </c>
      <c r="R363" s="267">
        <v>-2.2100000000136788E-2</v>
      </c>
      <c r="S363" s="293">
        <v>1.0000042658986763</v>
      </c>
      <c r="T363" s="267"/>
      <c r="U363" s="283"/>
      <c r="V363" s="100"/>
      <c r="W363" s="100">
        <f t="shared" si="39"/>
        <v>0</v>
      </c>
      <c r="X363" s="101" t="e">
        <f t="shared" si="40"/>
        <v>#DIV/0!</v>
      </c>
      <c r="Y363" s="102" t="b">
        <f t="shared" si="43"/>
        <v>1</v>
      </c>
      <c r="Z363" s="145"/>
      <c r="AA363" s="103">
        <f t="shared" si="41"/>
        <v>0</v>
      </c>
      <c r="AB363" s="148">
        <v>7096.77</v>
      </c>
      <c r="AC363" s="104" t="b">
        <f t="shared" si="44"/>
        <v>0</v>
      </c>
      <c r="AE363" s="135" t="s">
        <v>750</v>
      </c>
      <c r="AG363" s="105">
        <f t="shared" si="42"/>
        <v>0</v>
      </c>
      <c r="AH363" s="104">
        <f t="shared" si="45"/>
        <v>0</v>
      </c>
    </row>
    <row r="364" spans="1:34" ht="31.5" customHeight="1" x14ac:dyDescent="0.2">
      <c r="A364" s="65" t="s">
        <v>751</v>
      </c>
      <c r="B364" s="66">
        <v>91863</v>
      </c>
      <c r="C364" s="99" t="s">
        <v>1614</v>
      </c>
      <c r="D364" s="65" t="s">
        <v>3</v>
      </c>
      <c r="E364" s="228" t="s">
        <v>32</v>
      </c>
      <c r="F364" s="246">
        <v>174</v>
      </c>
      <c r="G364" s="88"/>
      <c r="H364" s="88">
        <v>174</v>
      </c>
      <c r="I364" s="305">
        <v>174</v>
      </c>
      <c r="J364" s="345"/>
      <c r="K364" s="345"/>
      <c r="L364" s="235">
        <v>10.2346</v>
      </c>
      <c r="M364" s="93">
        <v>1780.82</v>
      </c>
      <c r="N364" s="311">
        <v>0</v>
      </c>
      <c r="O364" s="311"/>
      <c r="P364" s="311">
        <v>1780.8204000000001</v>
      </c>
      <c r="Q364" s="311">
        <v>1780.8204000000001</v>
      </c>
      <c r="R364" s="245">
        <v>-4.0000000012696546E-4</v>
      </c>
      <c r="S364" s="313">
        <v>1.0000002246156265</v>
      </c>
      <c r="T364" s="299">
        <v>1.0000002246156265</v>
      </c>
      <c r="U364" s="277">
        <v>14.02</v>
      </c>
      <c r="V364" s="100"/>
      <c r="W364" s="100">
        <f t="shared" si="39"/>
        <v>9.9317432322679995</v>
      </c>
      <c r="X364" s="101">
        <f t="shared" si="40"/>
        <v>0.70839823339999997</v>
      </c>
      <c r="Y364" s="102" t="b">
        <f t="shared" si="43"/>
        <v>0</v>
      </c>
      <c r="Z364" s="88">
        <v>14.02</v>
      </c>
      <c r="AA364" s="103">
        <f t="shared" si="41"/>
        <v>14.02</v>
      </c>
      <c r="AB364" s="76">
        <v>2439.48</v>
      </c>
      <c r="AC364" s="104" t="b">
        <f t="shared" si="44"/>
        <v>0</v>
      </c>
      <c r="AE364" s="106" t="s">
        <v>1278</v>
      </c>
      <c r="AG364" s="105">
        <f t="shared" si="42"/>
        <v>10.2346</v>
      </c>
      <c r="AH364" s="104">
        <f t="shared" si="45"/>
        <v>1780.8204000000001</v>
      </c>
    </row>
    <row r="365" spans="1:34" ht="33" customHeight="1" x14ac:dyDescent="0.2">
      <c r="A365" s="65" t="s">
        <v>752</v>
      </c>
      <c r="B365" s="66">
        <v>91875</v>
      </c>
      <c r="C365" s="99" t="s">
        <v>1615</v>
      </c>
      <c r="D365" s="65" t="s">
        <v>3</v>
      </c>
      <c r="E365" s="228" t="s">
        <v>122</v>
      </c>
      <c r="F365" s="246">
        <v>100</v>
      </c>
      <c r="G365" s="88"/>
      <c r="H365" s="88">
        <v>100</v>
      </c>
      <c r="I365" s="305">
        <v>100</v>
      </c>
      <c r="J365" s="345"/>
      <c r="K365" s="345"/>
      <c r="L365" s="235">
        <v>8.2125000000000004</v>
      </c>
      <c r="M365" s="93">
        <v>821.25</v>
      </c>
      <c r="N365" s="311">
        <v>0</v>
      </c>
      <c r="O365" s="311"/>
      <c r="P365" s="311">
        <v>821.25</v>
      </c>
      <c r="Q365" s="311">
        <v>821.25</v>
      </c>
      <c r="R365" s="245">
        <v>0</v>
      </c>
      <c r="S365" s="313">
        <v>1</v>
      </c>
      <c r="T365" s="299">
        <v>1</v>
      </c>
      <c r="U365" s="277">
        <v>11.25</v>
      </c>
      <c r="V365" s="100"/>
      <c r="W365" s="100">
        <f t="shared" si="39"/>
        <v>7.9694801257499996</v>
      </c>
      <c r="X365" s="101">
        <f t="shared" si="40"/>
        <v>0.70839823339999997</v>
      </c>
      <c r="Y365" s="102" t="b">
        <f t="shared" si="43"/>
        <v>0</v>
      </c>
      <c r="Z365" s="88">
        <v>11.25</v>
      </c>
      <c r="AA365" s="103">
        <f t="shared" si="41"/>
        <v>11.25</v>
      </c>
      <c r="AB365" s="76">
        <v>1125</v>
      </c>
      <c r="AC365" s="104" t="b">
        <f t="shared" si="44"/>
        <v>0</v>
      </c>
      <c r="AE365" s="106" t="s">
        <v>1216</v>
      </c>
      <c r="AG365" s="105">
        <f t="shared" si="42"/>
        <v>8.2125000000000004</v>
      </c>
      <c r="AH365" s="104">
        <f t="shared" si="45"/>
        <v>821.25</v>
      </c>
    </row>
    <row r="366" spans="1:34" ht="34.5" customHeight="1" x14ac:dyDescent="0.2">
      <c r="A366" s="65" t="s">
        <v>753</v>
      </c>
      <c r="B366" s="66">
        <v>91890</v>
      </c>
      <c r="C366" s="99" t="s">
        <v>1616</v>
      </c>
      <c r="D366" s="65" t="s">
        <v>3</v>
      </c>
      <c r="E366" s="228" t="s">
        <v>122</v>
      </c>
      <c r="F366" s="246">
        <v>22</v>
      </c>
      <c r="G366" s="88"/>
      <c r="H366" s="88">
        <v>22</v>
      </c>
      <c r="I366" s="305">
        <v>22</v>
      </c>
      <c r="J366" s="345"/>
      <c r="K366" s="345"/>
      <c r="L366" s="235">
        <v>13.154599999999999</v>
      </c>
      <c r="M366" s="93">
        <v>289.39999999999998</v>
      </c>
      <c r="N366" s="311">
        <v>0</v>
      </c>
      <c r="O366" s="311"/>
      <c r="P366" s="311">
        <v>289.40119999999996</v>
      </c>
      <c r="Q366" s="311">
        <v>289.40119999999996</v>
      </c>
      <c r="R366" s="245">
        <v>-1.1999999999829924E-3</v>
      </c>
      <c r="S366" s="313">
        <v>1.0000041465100207</v>
      </c>
      <c r="T366" s="299">
        <v>1.0000041465100207</v>
      </c>
      <c r="U366" s="277">
        <v>18.02</v>
      </c>
      <c r="V366" s="100"/>
      <c r="W366" s="100">
        <f t="shared" si="39"/>
        <v>12.765336165868</v>
      </c>
      <c r="X366" s="101">
        <f t="shared" si="40"/>
        <v>0.70839823339999997</v>
      </c>
      <c r="Y366" s="102" t="b">
        <f t="shared" si="43"/>
        <v>0</v>
      </c>
      <c r="Z366" s="88">
        <v>18.02</v>
      </c>
      <c r="AA366" s="103">
        <f t="shared" si="41"/>
        <v>18.02</v>
      </c>
      <c r="AB366" s="82">
        <v>396.44</v>
      </c>
      <c r="AC366" s="104" t="b">
        <f t="shared" si="44"/>
        <v>0</v>
      </c>
      <c r="AE366" s="106" t="s">
        <v>1279</v>
      </c>
      <c r="AG366" s="105">
        <f t="shared" si="42"/>
        <v>13.154599999999999</v>
      </c>
      <c r="AH366" s="104">
        <f t="shared" si="45"/>
        <v>289.40119999999996</v>
      </c>
    </row>
    <row r="367" spans="1:34" ht="21" customHeight="1" x14ac:dyDescent="0.2">
      <c r="A367" s="65" t="s">
        <v>754</v>
      </c>
      <c r="B367" s="65" t="s">
        <v>215</v>
      </c>
      <c r="C367" s="99" t="s">
        <v>1617</v>
      </c>
      <c r="D367" s="65" t="s">
        <v>3</v>
      </c>
      <c r="E367" s="228" t="s">
        <v>216</v>
      </c>
      <c r="F367" s="246">
        <v>70</v>
      </c>
      <c r="G367" s="88"/>
      <c r="H367" s="88">
        <v>70</v>
      </c>
      <c r="I367" s="305">
        <v>70</v>
      </c>
      <c r="J367" s="345"/>
      <c r="K367" s="345"/>
      <c r="L367" s="235">
        <v>0.9709000000000001</v>
      </c>
      <c r="M367" s="93">
        <v>67.959999999999994</v>
      </c>
      <c r="N367" s="311">
        <v>0</v>
      </c>
      <c r="O367" s="311"/>
      <c r="P367" s="311">
        <v>67.963000000000008</v>
      </c>
      <c r="Q367" s="311">
        <v>67.963000000000008</v>
      </c>
      <c r="R367" s="245">
        <v>-3.0000000000143245E-3</v>
      </c>
      <c r="S367" s="313">
        <v>1.0000441436138907</v>
      </c>
      <c r="T367" s="299">
        <v>1.0000441436138907</v>
      </c>
      <c r="U367" s="277">
        <v>1.33</v>
      </c>
      <c r="V367" s="100"/>
      <c r="W367" s="100">
        <f t="shared" si="39"/>
        <v>0.94216965042199996</v>
      </c>
      <c r="X367" s="101">
        <f t="shared" si="40"/>
        <v>0.70839823339999997</v>
      </c>
      <c r="Y367" s="102" t="b">
        <f t="shared" si="43"/>
        <v>0</v>
      </c>
      <c r="Z367" s="88">
        <v>1.33</v>
      </c>
      <c r="AA367" s="103">
        <f t="shared" si="41"/>
        <v>1.33</v>
      </c>
      <c r="AB367" s="82">
        <v>93.1</v>
      </c>
      <c r="AC367" s="104" t="b">
        <f t="shared" si="44"/>
        <v>0</v>
      </c>
      <c r="AE367" s="71" t="s">
        <v>678</v>
      </c>
      <c r="AG367" s="105">
        <f t="shared" si="42"/>
        <v>0.9709000000000001</v>
      </c>
      <c r="AH367" s="104">
        <f t="shared" si="45"/>
        <v>67.963000000000008</v>
      </c>
    </row>
    <row r="368" spans="1:34" ht="31.5" customHeight="1" x14ac:dyDescent="0.2">
      <c r="A368" s="65" t="s">
        <v>755</v>
      </c>
      <c r="B368" s="66">
        <v>91854</v>
      </c>
      <c r="C368" s="99" t="s">
        <v>1619</v>
      </c>
      <c r="D368" s="65" t="s">
        <v>3</v>
      </c>
      <c r="E368" s="228" t="s">
        <v>32</v>
      </c>
      <c r="F368" s="246">
        <v>30</v>
      </c>
      <c r="G368" s="88"/>
      <c r="H368" s="88">
        <v>30</v>
      </c>
      <c r="I368" s="305">
        <v>30</v>
      </c>
      <c r="J368" s="345"/>
      <c r="K368" s="345"/>
      <c r="L368" s="235">
        <v>9.1395999999999997</v>
      </c>
      <c r="M368" s="93">
        <v>274.18</v>
      </c>
      <c r="N368" s="311">
        <v>0</v>
      </c>
      <c r="O368" s="311"/>
      <c r="P368" s="311">
        <v>274.18799999999999</v>
      </c>
      <c r="Q368" s="311">
        <v>274.18799999999999</v>
      </c>
      <c r="R368" s="245">
        <v>-7.9999999999813554E-3</v>
      </c>
      <c r="S368" s="313">
        <v>1.0000291779123203</v>
      </c>
      <c r="T368" s="299">
        <v>1.0000291779123203</v>
      </c>
      <c r="U368" s="277">
        <v>12.52</v>
      </c>
      <c r="V368" s="100"/>
      <c r="W368" s="100">
        <f t="shared" si="39"/>
        <v>8.8691458821679987</v>
      </c>
      <c r="X368" s="101">
        <f t="shared" si="40"/>
        <v>0.70839823339999997</v>
      </c>
      <c r="Y368" s="102" t="b">
        <f t="shared" si="43"/>
        <v>0</v>
      </c>
      <c r="Z368" s="88">
        <v>12.52</v>
      </c>
      <c r="AA368" s="103">
        <f t="shared" si="41"/>
        <v>12.52</v>
      </c>
      <c r="AB368" s="82">
        <v>375.6</v>
      </c>
      <c r="AC368" s="104" t="b">
        <f t="shared" si="44"/>
        <v>0</v>
      </c>
      <c r="AE368" s="106" t="s">
        <v>1280</v>
      </c>
      <c r="AG368" s="105">
        <f t="shared" si="42"/>
        <v>9.1395999999999997</v>
      </c>
      <c r="AH368" s="104">
        <f t="shared" si="45"/>
        <v>274.18799999999999</v>
      </c>
    </row>
    <row r="369" spans="1:34" ht="31.15" customHeight="1" x14ac:dyDescent="0.2">
      <c r="A369" s="65" t="s">
        <v>756</v>
      </c>
      <c r="B369" s="65" t="s">
        <v>218</v>
      </c>
      <c r="C369" s="99" t="s">
        <v>1621</v>
      </c>
      <c r="D369" s="65" t="s">
        <v>3</v>
      </c>
      <c r="E369" s="228" t="s">
        <v>216</v>
      </c>
      <c r="F369" s="246">
        <v>15</v>
      </c>
      <c r="G369" s="88"/>
      <c r="H369" s="88">
        <v>15</v>
      </c>
      <c r="I369" s="305">
        <v>15</v>
      </c>
      <c r="J369" s="345"/>
      <c r="K369" s="345"/>
      <c r="L369" s="235">
        <v>5.1903000000000006</v>
      </c>
      <c r="M369" s="93">
        <v>77.849999999999994</v>
      </c>
      <c r="N369" s="311">
        <v>0</v>
      </c>
      <c r="O369" s="311"/>
      <c r="P369" s="311">
        <v>77.854500000000002</v>
      </c>
      <c r="Q369" s="311">
        <v>77.854500000000002</v>
      </c>
      <c r="R369" s="245">
        <v>-4.500000000007276E-3</v>
      </c>
      <c r="S369" s="313">
        <v>1.0000578034682082</v>
      </c>
      <c r="T369" s="299">
        <v>1.0000578034682082</v>
      </c>
      <c r="U369" s="277">
        <v>7.11</v>
      </c>
      <c r="V369" s="100"/>
      <c r="W369" s="100">
        <f t="shared" si="39"/>
        <v>5.0367114394739998</v>
      </c>
      <c r="X369" s="101">
        <f t="shared" si="40"/>
        <v>0.70839823339999997</v>
      </c>
      <c r="Y369" s="102" t="b">
        <f t="shared" si="43"/>
        <v>0</v>
      </c>
      <c r="Z369" s="88">
        <v>7.11</v>
      </c>
      <c r="AA369" s="103">
        <f t="shared" si="41"/>
        <v>7.11</v>
      </c>
      <c r="AB369" s="82">
        <v>106.65</v>
      </c>
      <c r="AC369" s="104" t="b">
        <f t="shared" si="44"/>
        <v>0</v>
      </c>
      <c r="AE369" s="71" t="s">
        <v>681</v>
      </c>
      <c r="AG369" s="105">
        <f t="shared" si="42"/>
        <v>5.1903000000000006</v>
      </c>
      <c r="AH369" s="104">
        <f t="shared" si="45"/>
        <v>77.854500000000002</v>
      </c>
    </row>
    <row r="370" spans="1:34" ht="78.75" customHeight="1" x14ac:dyDescent="0.2">
      <c r="A370" s="65" t="s">
        <v>757</v>
      </c>
      <c r="B370" s="65" t="s">
        <v>217</v>
      </c>
      <c r="C370" s="99" t="s">
        <v>1620</v>
      </c>
      <c r="D370" s="65" t="s">
        <v>3</v>
      </c>
      <c r="E370" s="228" t="s">
        <v>122</v>
      </c>
      <c r="F370" s="246">
        <v>150</v>
      </c>
      <c r="G370" s="88"/>
      <c r="H370" s="88">
        <v>150</v>
      </c>
      <c r="I370" s="305">
        <v>150</v>
      </c>
      <c r="J370" s="345"/>
      <c r="K370" s="345"/>
      <c r="L370" s="235">
        <v>12.4611</v>
      </c>
      <c r="M370" s="93">
        <v>1869.16</v>
      </c>
      <c r="N370" s="311">
        <v>0</v>
      </c>
      <c r="O370" s="311"/>
      <c r="P370" s="311">
        <v>1869.165</v>
      </c>
      <c r="Q370" s="311">
        <v>1869.165</v>
      </c>
      <c r="R370" s="245">
        <v>-4.9999999998817657E-3</v>
      </c>
      <c r="S370" s="313">
        <v>1.000002674998395</v>
      </c>
      <c r="T370" s="299">
        <v>1.000002674998395</v>
      </c>
      <c r="U370" s="277">
        <v>17.07</v>
      </c>
      <c r="V370" s="100"/>
      <c r="W370" s="100">
        <f t="shared" si="39"/>
        <v>12.092357844138</v>
      </c>
      <c r="X370" s="101">
        <f t="shared" si="40"/>
        <v>0.70839823339999997</v>
      </c>
      <c r="Y370" s="102" t="b">
        <f t="shared" si="43"/>
        <v>0</v>
      </c>
      <c r="Z370" s="88">
        <v>17.07</v>
      </c>
      <c r="AA370" s="103">
        <f t="shared" si="41"/>
        <v>17.07</v>
      </c>
      <c r="AB370" s="76">
        <v>2560.5</v>
      </c>
      <c r="AC370" s="104" t="b">
        <f t="shared" si="44"/>
        <v>0</v>
      </c>
      <c r="AE370" s="106" t="s">
        <v>226</v>
      </c>
      <c r="AG370" s="105">
        <f t="shared" si="42"/>
        <v>12.4611</v>
      </c>
      <c r="AH370" s="104">
        <f t="shared" si="45"/>
        <v>1869.165</v>
      </c>
    </row>
    <row r="371" spans="1:34" ht="18.75" customHeight="1" x14ac:dyDescent="0.2">
      <c r="A371" s="143" t="s">
        <v>758</v>
      </c>
      <c r="B371" s="144"/>
      <c r="C371" s="135" t="s">
        <v>219</v>
      </c>
      <c r="D371" s="145"/>
      <c r="E371" s="233"/>
      <c r="F371" s="256"/>
      <c r="G371" s="145"/>
      <c r="H371" s="145"/>
      <c r="I371" s="309"/>
      <c r="J371" s="350"/>
      <c r="K371" s="350"/>
      <c r="L371" s="239"/>
      <c r="M371" s="149">
        <v>697.77</v>
      </c>
      <c r="N371" s="149"/>
      <c r="O371" s="149"/>
      <c r="P371" s="149">
        <v>697.78509999999994</v>
      </c>
      <c r="Q371" s="149">
        <v>697.78509999999994</v>
      </c>
      <c r="R371" s="267">
        <v>-1.5099999999961256E-2</v>
      </c>
      <c r="S371" s="294">
        <v>1.0000216403686029</v>
      </c>
      <c r="T371" s="268"/>
      <c r="U371" s="283"/>
      <c r="V371" s="100"/>
      <c r="W371" s="100">
        <f t="shared" si="39"/>
        <v>0</v>
      </c>
      <c r="X371" s="101" t="e">
        <f t="shared" si="40"/>
        <v>#DIV/0!</v>
      </c>
      <c r="Y371" s="102" t="b">
        <f t="shared" si="43"/>
        <v>1</v>
      </c>
      <c r="Z371" s="145"/>
      <c r="AA371" s="103">
        <f t="shared" si="41"/>
        <v>0</v>
      </c>
      <c r="AB371" s="151">
        <v>955.87</v>
      </c>
      <c r="AC371" s="104" t="b">
        <f t="shared" si="44"/>
        <v>0</v>
      </c>
      <c r="AE371" s="135" t="s">
        <v>695</v>
      </c>
      <c r="AG371" s="105">
        <f t="shared" si="42"/>
        <v>0</v>
      </c>
      <c r="AH371" s="104">
        <f t="shared" si="45"/>
        <v>0</v>
      </c>
    </row>
    <row r="372" spans="1:34" ht="33.75" customHeight="1" x14ac:dyDescent="0.2">
      <c r="A372" s="65" t="s">
        <v>759</v>
      </c>
      <c r="B372" s="66">
        <v>91941</v>
      </c>
      <c r="C372" s="99" t="s">
        <v>1666</v>
      </c>
      <c r="D372" s="65" t="s">
        <v>3</v>
      </c>
      <c r="E372" s="228" t="s">
        <v>122</v>
      </c>
      <c r="F372" s="246">
        <v>20</v>
      </c>
      <c r="G372" s="88"/>
      <c r="H372" s="88">
        <v>20</v>
      </c>
      <c r="I372" s="305">
        <v>20</v>
      </c>
      <c r="J372" s="345"/>
      <c r="K372" s="345"/>
      <c r="L372" s="235">
        <v>11.220099999999999</v>
      </c>
      <c r="M372" s="93">
        <v>224.4</v>
      </c>
      <c r="N372" s="311">
        <v>0</v>
      </c>
      <c r="O372" s="311"/>
      <c r="P372" s="311">
        <v>224.40199999999999</v>
      </c>
      <c r="Q372" s="311">
        <v>224.40199999999999</v>
      </c>
      <c r="R372" s="245">
        <v>-1.999999999981128E-3</v>
      </c>
      <c r="S372" s="313">
        <v>1.0000089126559715</v>
      </c>
      <c r="T372" s="299">
        <v>1.0000089126559715</v>
      </c>
      <c r="U372" s="277">
        <v>15.37</v>
      </c>
      <c r="V372" s="100"/>
      <c r="W372" s="100">
        <f t="shared" si="39"/>
        <v>10.888080847357999</v>
      </c>
      <c r="X372" s="101">
        <f t="shared" si="40"/>
        <v>0.70839823339999997</v>
      </c>
      <c r="Y372" s="102" t="b">
        <f t="shared" si="43"/>
        <v>0</v>
      </c>
      <c r="Z372" s="88">
        <v>15.37</v>
      </c>
      <c r="AA372" s="103">
        <f t="shared" si="41"/>
        <v>15.37</v>
      </c>
      <c r="AB372" s="82">
        <v>307.39999999999998</v>
      </c>
      <c r="AC372" s="104" t="b">
        <f t="shared" si="44"/>
        <v>0</v>
      </c>
      <c r="AE372" s="106" t="s">
        <v>1302</v>
      </c>
      <c r="AG372" s="105">
        <f t="shared" si="42"/>
        <v>11.220099999999999</v>
      </c>
      <c r="AH372" s="104">
        <f t="shared" si="45"/>
        <v>224.40199999999999</v>
      </c>
    </row>
    <row r="373" spans="1:34" ht="33" customHeight="1" x14ac:dyDescent="0.2">
      <c r="A373" s="65" t="s">
        <v>760</v>
      </c>
      <c r="B373" s="66">
        <v>91944</v>
      </c>
      <c r="C373" s="99" t="s">
        <v>1667</v>
      </c>
      <c r="D373" s="65" t="s">
        <v>3</v>
      </c>
      <c r="E373" s="228" t="s">
        <v>122</v>
      </c>
      <c r="F373" s="246">
        <v>29</v>
      </c>
      <c r="G373" s="88"/>
      <c r="H373" s="88">
        <v>29</v>
      </c>
      <c r="I373" s="305">
        <v>29</v>
      </c>
      <c r="J373" s="345"/>
      <c r="K373" s="345"/>
      <c r="L373" s="235">
        <v>13.651</v>
      </c>
      <c r="M373" s="93">
        <v>395.87</v>
      </c>
      <c r="N373" s="311">
        <v>0</v>
      </c>
      <c r="O373" s="311"/>
      <c r="P373" s="311">
        <v>395.87900000000002</v>
      </c>
      <c r="Q373" s="311">
        <v>395.87900000000002</v>
      </c>
      <c r="R373" s="245">
        <v>-9.0000000000145519E-3</v>
      </c>
      <c r="S373" s="313">
        <v>1.0000227347361508</v>
      </c>
      <c r="T373" s="299">
        <v>1.0000227347361508</v>
      </c>
      <c r="U373" s="277">
        <v>18.7</v>
      </c>
      <c r="V373" s="100"/>
      <c r="W373" s="100">
        <f t="shared" si="39"/>
        <v>13.247046964579999</v>
      </c>
      <c r="X373" s="101">
        <f t="shared" si="40"/>
        <v>0.70839823339999997</v>
      </c>
      <c r="Y373" s="102" t="b">
        <f t="shared" si="43"/>
        <v>0</v>
      </c>
      <c r="Z373" s="88">
        <v>18.7</v>
      </c>
      <c r="AA373" s="103">
        <f t="shared" si="41"/>
        <v>18.7</v>
      </c>
      <c r="AB373" s="82">
        <v>542.29999999999995</v>
      </c>
      <c r="AC373" s="104" t="b">
        <f t="shared" si="44"/>
        <v>0</v>
      </c>
      <c r="AE373" s="106" t="s">
        <v>1308</v>
      </c>
      <c r="AG373" s="105">
        <f t="shared" si="42"/>
        <v>13.651</v>
      </c>
      <c r="AH373" s="104">
        <f t="shared" si="45"/>
        <v>395.87900000000002</v>
      </c>
    </row>
    <row r="374" spans="1:34" ht="20.25" customHeight="1" x14ac:dyDescent="0.2">
      <c r="A374" s="65" t="s">
        <v>761</v>
      </c>
      <c r="B374" s="65" t="s">
        <v>246</v>
      </c>
      <c r="C374" s="99" t="s">
        <v>1683</v>
      </c>
      <c r="D374" s="65" t="s">
        <v>3</v>
      </c>
      <c r="E374" s="228" t="s">
        <v>122</v>
      </c>
      <c r="F374" s="246">
        <v>3</v>
      </c>
      <c r="G374" s="88"/>
      <c r="H374" s="88">
        <v>3</v>
      </c>
      <c r="I374" s="305">
        <v>3</v>
      </c>
      <c r="J374" s="345"/>
      <c r="K374" s="345"/>
      <c r="L374" s="235">
        <v>25.834699999999998</v>
      </c>
      <c r="M374" s="93">
        <v>77.5</v>
      </c>
      <c r="N374" s="311">
        <v>0</v>
      </c>
      <c r="O374" s="311"/>
      <c r="P374" s="311">
        <v>77.504099999999994</v>
      </c>
      <c r="Q374" s="311">
        <v>77.504099999999994</v>
      </c>
      <c r="R374" s="245">
        <v>-4.0999999999939973E-3</v>
      </c>
      <c r="S374" s="313">
        <v>1.0000529032258063</v>
      </c>
      <c r="T374" s="299">
        <v>1.0000529032258063</v>
      </c>
      <c r="U374" s="277">
        <v>35.39</v>
      </c>
      <c r="V374" s="100"/>
      <c r="W374" s="100">
        <f t="shared" si="39"/>
        <v>25.070213480025998</v>
      </c>
      <c r="X374" s="101">
        <f t="shared" si="40"/>
        <v>0.70839823339999997</v>
      </c>
      <c r="Y374" s="102" t="b">
        <f t="shared" si="43"/>
        <v>0</v>
      </c>
      <c r="Z374" s="88">
        <v>35.39</v>
      </c>
      <c r="AA374" s="103">
        <f t="shared" si="41"/>
        <v>35.39</v>
      </c>
      <c r="AB374" s="82">
        <v>106.17</v>
      </c>
      <c r="AC374" s="104" t="b">
        <f t="shared" si="44"/>
        <v>0</v>
      </c>
      <c r="AE374" s="71" t="s">
        <v>762</v>
      </c>
      <c r="AG374" s="105">
        <f t="shared" si="42"/>
        <v>25.834699999999998</v>
      </c>
      <c r="AH374" s="104">
        <f t="shared" si="45"/>
        <v>77.504099999999994</v>
      </c>
    </row>
    <row r="375" spans="1:34" ht="16.5" customHeight="1" x14ac:dyDescent="0.2">
      <c r="A375" s="143" t="s">
        <v>763</v>
      </c>
      <c r="B375" s="144"/>
      <c r="C375" s="135" t="s">
        <v>1655</v>
      </c>
      <c r="D375" s="145"/>
      <c r="E375" s="233"/>
      <c r="F375" s="256"/>
      <c r="G375" s="145"/>
      <c r="H375" s="145"/>
      <c r="I375" s="309"/>
      <c r="J375" s="350"/>
      <c r="K375" s="350"/>
      <c r="L375" s="239"/>
      <c r="M375" s="146">
        <v>5784.52</v>
      </c>
      <c r="N375" s="146"/>
      <c r="O375" s="146"/>
      <c r="P375" s="146">
        <v>5784.52</v>
      </c>
      <c r="Q375" s="146">
        <v>5784.52</v>
      </c>
      <c r="R375" s="267">
        <v>0</v>
      </c>
      <c r="S375" s="293">
        <v>1</v>
      </c>
      <c r="T375" s="267"/>
      <c r="U375" s="283"/>
      <c r="V375" s="100"/>
      <c r="W375" s="100">
        <f t="shared" si="39"/>
        <v>0</v>
      </c>
      <c r="X375" s="101" t="e">
        <f t="shared" si="40"/>
        <v>#DIV/0!</v>
      </c>
      <c r="Y375" s="102" t="b">
        <f t="shared" si="43"/>
        <v>1</v>
      </c>
      <c r="Z375" s="145"/>
      <c r="AA375" s="103">
        <f t="shared" si="41"/>
        <v>0</v>
      </c>
      <c r="AB375" s="148">
        <v>7924</v>
      </c>
      <c r="AC375" s="104" t="b">
        <f t="shared" si="44"/>
        <v>0</v>
      </c>
      <c r="AE375" s="135" t="s">
        <v>697</v>
      </c>
      <c r="AG375" s="105">
        <f t="shared" si="42"/>
        <v>0</v>
      </c>
      <c r="AH375" s="104">
        <f t="shared" si="45"/>
        <v>0</v>
      </c>
    </row>
    <row r="376" spans="1:34" ht="35.25" customHeight="1" x14ac:dyDescent="0.2">
      <c r="A376" s="65" t="s">
        <v>764</v>
      </c>
      <c r="B376" s="66">
        <v>91926</v>
      </c>
      <c r="C376" s="99" t="s">
        <v>1626</v>
      </c>
      <c r="D376" s="65" t="s">
        <v>3</v>
      </c>
      <c r="E376" s="228" t="s">
        <v>32</v>
      </c>
      <c r="F376" s="250">
        <v>1400</v>
      </c>
      <c r="G376" s="94"/>
      <c r="H376" s="94">
        <v>1400</v>
      </c>
      <c r="I376" s="305">
        <v>1400</v>
      </c>
      <c r="J376" s="345"/>
      <c r="K376" s="345"/>
      <c r="L376" s="235">
        <v>4.1318000000000001</v>
      </c>
      <c r="M376" s="93">
        <v>5784.52</v>
      </c>
      <c r="N376" s="311">
        <v>0</v>
      </c>
      <c r="O376" s="311"/>
      <c r="P376" s="311">
        <v>5784.52</v>
      </c>
      <c r="Q376" s="311">
        <v>5784.52</v>
      </c>
      <c r="R376" s="245">
        <v>0</v>
      </c>
      <c r="S376" s="313">
        <v>1</v>
      </c>
      <c r="T376" s="299">
        <v>1</v>
      </c>
      <c r="U376" s="277">
        <v>5.66</v>
      </c>
      <c r="V376" s="100"/>
      <c r="W376" s="100">
        <f t="shared" si="39"/>
        <v>4.0095340010439999</v>
      </c>
      <c r="X376" s="101">
        <f t="shared" si="40"/>
        <v>0.70839823339999997</v>
      </c>
      <c r="Y376" s="102" t="b">
        <f t="shared" si="43"/>
        <v>0</v>
      </c>
      <c r="Z376" s="88">
        <v>5.66</v>
      </c>
      <c r="AA376" s="103">
        <f t="shared" si="41"/>
        <v>5.66</v>
      </c>
      <c r="AB376" s="76">
        <v>7924</v>
      </c>
      <c r="AC376" s="104" t="b">
        <f t="shared" si="44"/>
        <v>0</v>
      </c>
      <c r="AE376" s="106" t="s">
        <v>1283</v>
      </c>
      <c r="AG376" s="105">
        <f t="shared" si="42"/>
        <v>4.1318000000000001</v>
      </c>
      <c r="AH376" s="104">
        <f t="shared" si="45"/>
        <v>5784.52</v>
      </c>
    </row>
    <row r="377" spans="1:34" ht="20.25" customHeight="1" x14ac:dyDescent="0.2">
      <c r="A377" s="143" t="s">
        <v>765</v>
      </c>
      <c r="B377" s="144"/>
      <c r="C377" s="135" t="s">
        <v>1629</v>
      </c>
      <c r="D377" s="145"/>
      <c r="E377" s="233"/>
      <c r="F377" s="256"/>
      <c r="G377" s="145"/>
      <c r="H377" s="145"/>
      <c r="I377" s="309"/>
      <c r="J377" s="350"/>
      <c r="K377" s="350"/>
      <c r="L377" s="239"/>
      <c r="M377" s="146">
        <v>3006.1000000000004</v>
      </c>
      <c r="N377" s="146"/>
      <c r="O377" s="146"/>
      <c r="P377" s="146">
        <v>3006.1181000000001</v>
      </c>
      <c r="Q377" s="146">
        <v>3006.1181000000001</v>
      </c>
      <c r="R377" s="267">
        <v>-1.8099999999776628E-2</v>
      </c>
      <c r="S377" s="293">
        <v>1.0000060210904493</v>
      </c>
      <c r="T377" s="267"/>
      <c r="U377" s="283"/>
      <c r="V377" s="100"/>
      <c r="W377" s="100">
        <f t="shared" si="39"/>
        <v>0</v>
      </c>
      <c r="X377" s="101" t="e">
        <f t="shared" si="40"/>
        <v>#DIV/0!</v>
      </c>
      <c r="Y377" s="102" t="b">
        <f t="shared" si="43"/>
        <v>1</v>
      </c>
      <c r="Z377" s="145"/>
      <c r="AA377" s="103">
        <f t="shared" si="41"/>
        <v>0</v>
      </c>
      <c r="AB377" s="148">
        <v>4117.97</v>
      </c>
      <c r="AC377" s="104" t="b">
        <f t="shared" si="44"/>
        <v>0</v>
      </c>
      <c r="AE377" s="135" t="s">
        <v>688</v>
      </c>
      <c r="AG377" s="105">
        <f t="shared" si="42"/>
        <v>0</v>
      </c>
      <c r="AH377" s="104">
        <f t="shared" si="45"/>
        <v>0</v>
      </c>
    </row>
    <row r="378" spans="1:34" ht="33.75" customHeight="1" x14ac:dyDescent="0.2">
      <c r="A378" s="65" t="s">
        <v>766</v>
      </c>
      <c r="B378" s="66">
        <v>92000</v>
      </c>
      <c r="C378" s="99" t="s">
        <v>1669</v>
      </c>
      <c r="D378" s="65" t="s">
        <v>3</v>
      </c>
      <c r="E378" s="228" t="s">
        <v>122</v>
      </c>
      <c r="F378" s="246">
        <v>7</v>
      </c>
      <c r="G378" s="88"/>
      <c r="H378" s="88">
        <v>7</v>
      </c>
      <c r="I378" s="305">
        <v>7</v>
      </c>
      <c r="J378" s="345"/>
      <c r="K378" s="345"/>
      <c r="L378" s="235">
        <v>27.761900000000001</v>
      </c>
      <c r="M378" s="93">
        <v>194.33</v>
      </c>
      <c r="N378" s="311">
        <v>0</v>
      </c>
      <c r="O378" s="311"/>
      <c r="P378" s="311">
        <v>194.33330000000001</v>
      </c>
      <c r="Q378" s="311">
        <v>194.33330000000001</v>
      </c>
      <c r="R378" s="245">
        <v>-3.2999999999958618E-3</v>
      </c>
      <c r="S378" s="313">
        <v>1.0000169814233519</v>
      </c>
      <c r="T378" s="299">
        <v>1.0000169814233519</v>
      </c>
      <c r="U378" s="277">
        <v>38.03</v>
      </c>
      <c r="V378" s="100"/>
      <c r="W378" s="100">
        <f t="shared" si="39"/>
        <v>26.940384816201998</v>
      </c>
      <c r="X378" s="101">
        <f t="shared" si="40"/>
        <v>0.70839823339999997</v>
      </c>
      <c r="Y378" s="102" t="b">
        <f t="shared" si="43"/>
        <v>0</v>
      </c>
      <c r="Z378" s="88">
        <v>38.03</v>
      </c>
      <c r="AA378" s="103">
        <f t="shared" si="41"/>
        <v>38.03</v>
      </c>
      <c r="AB378" s="82">
        <v>266.20999999999998</v>
      </c>
      <c r="AC378" s="104" t="b">
        <f t="shared" si="44"/>
        <v>0</v>
      </c>
      <c r="AE378" s="106" t="s">
        <v>1303</v>
      </c>
      <c r="AG378" s="105">
        <f t="shared" si="42"/>
        <v>27.761900000000001</v>
      </c>
      <c r="AH378" s="104">
        <f t="shared" si="45"/>
        <v>194.33330000000001</v>
      </c>
    </row>
    <row r="379" spans="1:34" ht="32.25" customHeight="1" x14ac:dyDescent="0.2">
      <c r="A379" s="65" t="s">
        <v>767</v>
      </c>
      <c r="B379" s="66">
        <v>92008</v>
      </c>
      <c r="C379" s="99" t="s">
        <v>1671</v>
      </c>
      <c r="D379" s="65" t="s">
        <v>3</v>
      </c>
      <c r="E379" s="228" t="s">
        <v>122</v>
      </c>
      <c r="F379" s="246">
        <v>3</v>
      </c>
      <c r="G379" s="88"/>
      <c r="H379" s="88">
        <v>3</v>
      </c>
      <c r="I379" s="305">
        <v>3</v>
      </c>
      <c r="J379" s="345"/>
      <c r="K379" s="345"/>
      <c r="L379" s="235">
        <v>42.493299999999998</v>
      </c>
      <c r="M379" s="93">
        <v>127.47</v>
      </c>
      <c r="N379" s="311">
        <v>0</v>
      </c>
      <c r="O379" s="311"/>
      <c r="P379" s="311">
        <v>127.47989999999999</v>
      </c>
      <c r="Q379" s="311">
        <v>127.47989999999999</v>
      </c>
      <c r="R379" s="245">
        <v>-9.8999999999875854E-3</v>
      </c>
      <c r="S379" s="313">
        <v>1.0000776653330194</v>
      </c>
      <c r="T379" s="299">
        <v>1.0000776653330194</v>
      </c>
      <c r="U379" s="277">
        <v>58.21</v>
      </c>
      <c r="V379" s="100"/>
      <c r="W379" s="100">
        <f t="shared" si="39"/>
        <v>41.235861166214001</v>
      </c>
      <c r="X379" s="101">
        <f t="shared" si="40"/>
        <v>0.70839823339999997</v>
      </c>
      <c r="Y379" s="102" t="b">
        <f t="shared" si="43"/>
        <v>0</v>
      </c>
      <c r="Z379" s="88">
        <v>58.21</v>
      </c>
      <c r="AA379" s="103">
        <f t="shared" si="41"/>
        <v>58.21</v>
      </c>
      <c r="AB379" s="82">
        <v>174.63</v>
      </c>
      <c r="AC379" s="104" t="b">
        <f t="shared" si="44"/>
        <v>0</v>
      </c>
      <c r="AE379" s="106" t="s">
        <v>1305</v>
      </c>
      <c r="AG379" s="105">
        <f t="shared" si="42"/>
        <v>42.493299999999998</v>
      </c>
      <c r="AH379" s="104">
        <f t="shared" si="45"/>
        <v>127.47989999999999</v>
      </c>
    </row>
    <row r="380" spans="1:34" ht="30" customHeight="1" x14ac:dyDescent="0.2">
      <c r="A380" s="65" t="s">
        <v>768</v>
      </c>
      <c r="B380" s="66">
        <v>92019</v>
      </c>
      <c r="C380" s="99" t="s">
        <v>1684</v>
      </c>
      <c r="D380" s="65" t="s">
        <v>3</v>
      </c>
      <c r="E380" s="228" t="s">
        <v>122</v>
      </c>
      <c r="F380" s="246">
        <v>29</v>
      </c>
      <c r="G380" s="88"/>
      <c r="H380" s="88">
        <v>29</v>
      </c>
      <c r="I380" s="305">
        <v>29</v>
      </c>
      <c r="J380" s="345"/>
      <c r="K380" s="345"/>
      <c r="L380" s="235">
        <v>76.365299999999991</v>
      </c>
      <c r="M380" s="93">
        <v>2214.59</v>
      </c>
      <c r="N380" s="311">
        <v>0</v>
      </c>
      <c r="O380" s="311"/>
      <c r="P380" s="311">
        <v>2214.5936999999999</v>
      </c>
      <c r="Q380" s="311">
        <v>2214.5936999999999</v>
      </c>
      <c r="R380" s="245">
        <v>-3.699999999753345E-3</v>
      </c>
      <c r="S380" s="313">
        <v>1.0000016707381501</v>
      </c>
      <c r="T380" s="299">
        <v>1.0000016707381501</v>
      </c>
      <c r="U380" s="277">
        <v>104.61</v>
      </c>
      <c r="V380" s="100"/>
      <c r="W380" s="100">
        <f t="shared" si="39"/>
        <v>74.105539195973989</v>
      </c>
      <c r="X380" s="101">
        <f t="shared" si="40"/>
        <v>0.70839823339999985</v>
      </c>
      <c r="Y380" s="102" t="b">
        <f t="shared" si="43"/>
        <v>0</v>
      </c>
      <c r="Z380" s="88">
        <v>104.61</v>
      </c>
      <c r="AA380" s="103">
        <f t="shared" si="41"/>
        <v>104.61</v>
      </c>
      <c r="AB380" s="76">
        <v>3033.69</v>
      </c>
      <c r="AC380" s="104" t="b">
        <f t="shared" si="44"/>
        <v>0</v>
      </c>
      <c r="AE380" s="106" t="s">
        <v>1309</v>
      </c>
      <c r="AG380" s="105">
        <f t="shared" si="42"/>
        <v>76.365299999999991</v>
      </c>
      <c r="AH380" s="104">
        <f t="shared" si="45"/>
        <v>2214.5936999999999</v>
      </c>
    </row>
    <row r="381" spans="1:34" ht="18.75" customHeight="1" x14ac:dyDescent="0.2">
      <c r="A381" s="65" t="s">
        <v>769</v>
      </c>
      <c r="B381" s="65" t="s">
        <v>240</v>
      </c>
      <c r="C381" s="99" t="s">
        <v>1673</v>
      </c>
      <c r="D381" s="65" t="s">
        <v>3</v>
      </c>
      <c r="E381" s="228" t="s">
        <v>122</v>
      </c>
      <c r="F381" s="246">
        <v>6</v>
      </c>
      <c r="G381" s="88"/>
      <c r="H381" s="88">
        <v>6</v>
      </c>
      <c r="I381" s="305">
        <v>6</v>
      </c>
      <c r="J381" s="345"/>
      <c r="K381" s="345"/>
      <c r="L381" s="235">
        <v>78.285200000000003</v>
      </c>
      <c r="M381" s="93">
        <v>469.71</v>
      </c>
      <c r="N381" s="311">
        <v>0</v>
      </c>
      <c r="O381" s="311"/>
      <c r="P381" s="311">
        <v>469.71120000000002</v>
      </c>
      <c r="Q381" s="311">
        <v>469.71120000000002</v>
      </c>
      <c r="R381" s="245">
        <v>-1.2000000000398359E-3</v>
      </c>
      <c r="S381" s="313">
        <v>1.0000025547678355</v>
      </c>
      <c r="T381" s="299">
        <v>1.0000025547678355</v>
      </c>
      <c r="U381" s="277">
        <v>107.24</v>
      </c>
      <c r="V381" s="100"/>
      <c r="W381" s="100">
        <f t="shared" si="39"/>
        <v>75.968626549815994</v>
      </c>
      <c r="X381" s="101">
        <f t="shared" si="40"/>
        <v>0.70839823339999997</v>
      </c>
      <c r="Y381" s="102" t="b">
        <f t="shared" si="43"/>
        <v>0</v>
      </c>
      <c r="Z381" s="88">
        <v>107.24</v>
      </c>
      <c r="AA381" s="103">
        <f t="shared" si="41"/>
        <v>107.24</v>
      </c>
      <c r="AB381" s="82">
        <v>643.44000000000005</v>
      </c>
      <c r="AC381" s="104" t="b">
        <f t="shared" si="44"/>
        <v>0</v>
      </c>
      <c r="AE381" s="106" t="s">
        <v>1310</v>
      </c>
      <c r="AG381" s="105">
        <f t="shared" si="42"/>
        <v>78.285200000000003</v>
      </c>
      <c r="AH381" s="104">
        <f t="shared" si="45"/>
        <v>469.71120000000002</v>
      </c>
    </row>
    <row r="382" spans="1:34" ht="18" customHeight="1" x14ac:dyDescent="0.2">
      <c r="A382" s="143" t="s">
        <v>770</v>
      </c>
      <c r="B382" s="144"/>
      <c r="C382" s="135" t="s">
        <v>1685</v>
      </c>
      <c r="D382" s="145"/>
      <c r="E382" s="233"/>
      <c r="F382" s="256"/>
      <c r="G382" s="145"/>
      <c r="H382" s="145"/>
      <c r="I382" s="309"/>
      <c r="J382" s="350"/>
      <c r="K382" s="350"/>
      <c r="L382" s="239"/>
      <c r="M382" s="146">
        <v>4575.6000000000004</v>
      </c>
      <c r="N382" s="146"/>
      <c r="O382" s="146"/>
      <c r="P382" s="146">
        <v>4575.6035000000002</v>
      </c>
      <c r="Q382" s="146">
        <v>4575.6035000000002</v>
      </c>
      <c r="R382" s="267">
        <v>-3.4999999998035491E-3</v>
      </c>
      <c r="S382" s="293">
        <v>1.000000764927004</v>
      </c>
      <c r="T382" s="267"/>
      <c r="U382" s="283"/>
      <c r="V382" s="100"/>
      <c r="W382" s="100">
        <f t="shared" si="39"/>
        <v>0</v>
      </c>
      <c r="X382" s="101" t="e">
        <f t="shared" si="40"/>
        <v>#DIV/0!</v>
      </c>
      <c r="Y382" s="102" t="b">
        <f t="shared" si="43"/>
        <v>1</v>
      </c>
      <c r="Z382" s="145"/>
      <c r="AA382" s="103">
        <f t="shared" si="41"/>
        <v>0</v>
      </c>
      <c r="AB382" s="148">
        <v>6267.95</v>
      </c>
      <c r="AC382" s="104" t="b">
        <f t="shared" si="44"/>
        <v>0</v>
      </c>
      <c r="AE382" s="135" t="s">
        <v>771</v>
      </c>
      <c r="AG382" s="105">
        <f t="shared" si="42"/>
        <v>0</v>
      </c>
      <c r="AH382" s="104">
        <f t="shared" si="45"/>
        <v>0</v>
      </c>
    </row>
    <row r="383" spans="1:34" ht="47.25" customHeight="1" x14ac:dyDescent="0.2">
      <c r="A383" s="65" t="s">
        <v>772</v>
      </c>
      <c r="B383" s="65" t="s">
        <v>247</v>
      </c>
      <c r="C383" s="99" t="s">
        <v>1686</v>
      </c>
      <c r="D383" s="65" t="s">
        <v>3</v>
      </c>
      <c r="E383" s="228" t="s">
        <v>32</v>
      </c>
      <c r="F383" s="246">
        <v>65</v>
      </c>
      <c r="G383" s="88"/>
      <c r="H383" s="88">
        <v>65</v>
      </c>
      <c r="I383" s="305">
        <v>65</v>
      </c>
      <c r="J383" s="345"/>
      <c r="K383" s="345"/>
      <c r="L383" s="235">
        <v>70.393900000000002</v>
      </c>
      <c r="M383" s="93">
        <v>4575.6000000000004</v>
      </c>
      <c r="N383" s="311">
        <v>0</v>
      </c>
      <c r="O383" s="311"/>
      <c r="P383" s="311">
        <v>4575.6035000000002</v>
      </c>
      <c r="Q383" s="311">
        <v>4575.6035000000002</v>
      </c>
      <c r="R383" s="245">
        <v>-3.4999999998035491E-3</v>
      </c>
      <c r="S383" s="313">
        <v>1.000000764927004</v>
      </c>
      <c r="T383" s="299">
        <v>1.000000764927004</v>
      </c>
      <c r="U383" s="277">
        <v>96.43</v>
      </c>
      <c r="V383" s="100"/>
      <c r="W383" s="100">
        <f t="shared" si="39"/>
        <v>68.310841646762</v>
      </c>
      <c r="X383" s="101">
        <f t="shared" si="40"/>
        <v>0.70839823339999997</v>
      </c>
      <c r="Y383" s="102" t="b">
        <f t="shared" si="43"/>
        <v>0</v>
      </c>
      <c r="Z383" s="88">
        <v>96.43</v>
      </c>
      <c r="AA383" s="103">
        <f t="shared" si="41"/>
        <v>96.43</v>
      </c>
      <c r="AB383" s="76">
        <v>6267.95</v>
      </c>
      <c r="AC383" s="104" t="b">
        <f t="shared" si="44"/>
        <v>0</v>
      </c>
      <c r="AE383" s="106" t="s">
        <v>1311</v>
      </c>
      <c r="AG383" s="105">
        <f t="shared" si="42"/>
        <v>70.393900000000002</v>
      </c>
      <c r="AH383" s="104">
        <f t="shared" si="45"/>
        <v>4575.6035000000002</v>
      </c>
    </row>
    <row r="384" spans="1:34" ht="15" customHeight="1" x14ac:dyDescent="0.2">
      <c r="A384" s="143" t="s">
        <v>773</v>
      </c>
      <c r="B384" s="144"/>
      <c r="C384" s="135" t="s">
        <v>1687</v>
      </c>
      <c r="D384" s="145"/>
      <c r="E384" s="233"/>
      <c r="F384" s="256"/>
      <c r="G384" s="145"/>
      <c r="H384" s="145"/>
      <c r="I384" s="309"/>
      <c r="J384" s="350"/>
      <c r="K384" s="350"/>
      <c r="L384" s="239"/>
      <c r="M384" s="146">
        <v>7587.1200000000008</v>
      </c>
      <c r="N384" s="146"/>
      <c r="O384" s="146"/>
      <c r="P384" s="146">
        <v>7587.2257999999983</v>
      </c>
      <c r="Q384" s="146">
        <v>7587.2257999999983</v>
      </c>
      <c r="R384" s="267">
        <v>-0.10579999999754364</v>
      </c>
      <c r="S384" s="293">
        <v>1.000013944685203</v>
      </c>
      <c r="T384" s="267"/>
      <c r="U384" s="283"/>
      <c r="V384" s="100"/>
      <c r="W384" s="100">
        <f t="shared" si="39"/>
        <v>0</v>
      </c>
      <c r="X384" s="101" t="e">
        <f t="shared" si="40"/>
        <v>#DIV/0!</v>
      </c>
      <c r="Y384" s="102" t="b">
        <f t="shared" si="43"/>
        <v>1</v>
      </c>
      <c r="Z384" s="145"/>
      <c r="AA384" s="103">
        <f t="shared" si="41"/>
        <v>0</v>
      </c>
      <c r="AB384" s="148">
        <v>10393.459999999999</v>
      </c>
      <c r="AC384" s="104" t="b">
        <f t="shared" si="44"/>
        <v>0</v>
      </c>
      <c r="AE384" s="135" t="s">
        <v>774</v>
      </c>
      <c r="AG384" s="105">
        <f t="shared" si="42"/>
        <v>0</v>
      </c>
      <c r="AH384" s="104">
        <f t="shared" si="45"/>
        <v>0</v>
      </c>
    </row>
    <row r="385" spans="1:34" ht="35.25" customHeight="1" x14ac:dyDescent="0.2">
      <c r="A385" s="65" t="s">
        <v>775</v>
      </c>
      <c r="B385" s="66">
        <v>91863</v>
      </c>
      <c r="C385" s="99" t="s">
        <v>1614</v>
      </c>
      <c r="D385" s="65" t="s">
        <v>3</v>
      </c>
      <c r="E385" s="228" t="s">
        <v>32</v>
      </c>
      <c r="F385" s="246">
        <v>30</v>
      </c>
      <c r="G385" s="88"/>
      <c r="H385" s="88">
        <v>30</v>
      </c>
      <c r="I385" s="305">
        <v>30</v>
      </c>
      <c r="J385" s="345"/>
      <c r="K385" s="345"/>
      <c r="L385" s="235">
        <v>10.2346</v>
      </c>
      <c r="M385" s="93">
        <v>307.02999999999997</v>
      </c>
      <c r="N385" s="311">
        <v>0</v>
      </c>
      <c r="O385" s="311"/>
      <c r="P385" s="311">
        <v>307.03800000000001</v>
      </c>
      <c r="Q385" s="311">
        <v>307.03800000000001</v>
      </c>
      <c r="R385" s="245">
        <v>-8.0000000000381988E-3</v>
      </c>
      <c r="S385" s="313">
        <v>1.0000260560857246</v>
      </c>
      <c r="T385" s="299">
        <v>1.0000260560857246</v>
      </c>
      <c r="U385" s="277">
        <v>14.02</v>
      </c>
      <c r="V385" s="100"/>
      <c r="W385" s="100">
        <f t="shared" si="39"/>
        <v>9.9317432322679995</v>
      </c>
      <c r="X385" s="101">
        <f t="shared" si="40"/>
        <v>0.70839823339999997</v>
      </c>
      <c r="Y385" s="102" t="b">
        <f t="shared" si="43"/>
        <v>0</v>
      </c>
      <c r="Z385" s="88">
        <v>14.02</v>
      </c>
      <c r="AA385" s="103">
        <f t="shared" si="41"/>
        <v>14.02</v>
      </c>
      <c r="AB385" s="82">
        <v>420.6</v>
      </c>
      <c r="AC385" s="104" t="b">
        <f t="shared" si="44"/>
        <v>0</v>
      </c>
      <c r="AE385" s="106" t="s">
        <v>1278</v>
      </c>
      <c r="AG385" s="105">
        <f t="shared" si="42"/>
        <v>10.2346</v>
      </c>
      <c r="AH385" s="104">
        <f t="shared" si="45"/>
        <v>307.03800000000001</v>
      </c>
    </row>
    <row r="386" spans="1:34" ht="31.5" customHeight="1" x14ac:dyDescent="0.2">
      <c r="A386" s="65" t="s">
        <v>776</v>
      </c>
      <c r="B386" s="66">
        <v>91864</v>
      </c>
      <c r="C386" s="99" t="s">
        <v>1636</v>
      </c>
      <c r="D386" s="65" t="s">
        <v>3</v>
      </c>
      <c r="E386" s="228" t="s">
        <v>32</v>
      </c>
      <c r="F386" s="246">
        <v>27</v>
      </c>
      <c r="G386" s="88"/>
      <c r="H386" s="88">
        <v>27</v>
      </c>
      <c r="I386" s="305">
        <v>27</v>
      </c>
      <c r="J386" s="345"/>
      <c r="K386" s="345"/>
      <c r="L386" s="235">
        <v>13.526900000000001</v>
      </c>
      <c r="M386" s="93">
        <v>365.22</v>
      </c>
      <c r="N386" s="311">
        <v>0</v>
      </c>
      <c r="O386" s="311"/>
      <c r="P386" s="311">
        <v>365.22630000000004</v>
      </c>
      <c r="Q386" s="311">
        <v>365.22630000000004</v>
      </c>
      <c r="R386" s="245">
        <v>-6.3000000000101863E-3</v>
      </c>
      <c r="S386" s="313">
        <v>1.0000172498767865</v>
      </c>
      <c r="T386" s="299">
        <v>1.0000172498767865</v>
      </c>
      <c r="U386" s="277">
        <v>18.53</v>
      </c>
      <c r="V386" s="100"/>
      <c r="W386" s="100">
        <f t="shared" si="39"/>
        <v>13.126619264902001</v>
      </c>
      <c r="X386" s="101">
        <f t="shared" si="40"/>
        <v>0.70839823339999997</v>
      </c>
      <c r="Y386" s="102" t="b">
        <f t="shared" si="43"/>
        <v>0</v>
      </c>
      <c r="Z386" s="88">
        <v>18.53</v>
      </c>
      <c r="AA386" s="103">
        <f t="shared" si="41"/>
        <v>18.53</v>
      </c>
      <c r="AB386" s="82">
        <v>500.31</v>
      </c>
      <c r="AC386" s="104" t="b">
        <f t="shared" si="44"/>
        <v>0</v>
      </c>
      <c r="AE386" s="106" t="s">
        <v>221</v>
      </c>
      <c r="AG386" s="105">
        <f t="shared" si="42"/>
        <v>13.526900000000001</v>
      </c>
      <c r="AH386" s="104">
        <f t="shared" si="45"/>
        <v>365.22630000000004</v>
      </c>
    </row>
    <row r="387" spans="1:34" ht="35.25" customHeight="1" x14ac:dyDescent="0.2">
      <c r="A387" s="65" t="s">
        <v>777</v>
      </c>
      <c r="B387" s="66">
        <v>91875</v>
      </c>
      <c r="C387" s="99" t="s">
        <v>1615</v>
      </c>
      <c r="D387" s="65" t="s">
        <v>3</v>
      </c>
      <c r="E387" s="228" t="s">
        <v>122</v>
      </c>
      <c r="F387" s="246">
        <v>21</v>
      </c>
      <c r="G387" s="88"/>
      <c r="H387" s="88">
        <v>21</v>
      </c>
      <c r="I387" s="305">
        <v>21</v>
      </c>
      <c r="J387" s="345"/>
      <c r="K387" s="345"/>
      <c r="L387" s="235">
        <v>8.2125000000000004</v>
      </c>
      <c r="M387" s="93">
        <v>172.46</v>
      </c>
      <c r="N387" s="311">
        <v>0</v>
      </c>
      <c r="O387" s="311"/>
      <c r="P387" s="311">
        <v>172.46250000000001</v>
      </c>
      <c r="Q387" s="311">
        <v>172.46250000000001</v>
      </c>
      <c r="R387" s="245">
        <v>-2.4999999999977263E-3</v>
      </c>
      <c r="S387" s="313">
        <v>1.0000144961150412</v>
      </c>
      <c r="T387" s="299">
        <v>1.0000144961150412</v>
      </c>
      <c r="U387" s="277">
        <v>11.25</v>
      </c>
      <c r="V387" s="100"/>
      <c r="W387" s="100">
        <f t="shared" si="39"/>
        <v>7.9694801257499996</v>
      </c>
      <c r="X387" s="101">
        <f t="shared" si="40"/>
        <v>0.70839823339999997</v>
      </c>
      <c r="Y387" s="102" t="b">
        <f t="shared" si="43"/>
        <v>0</v>
      </c>
      <c r="Z387" s="88">
        <v>11.25</v>
      </c>
      <c r="AA387" s="103">
        <f t="shared" si="41"/>
        <v>11.25</v>
      </c>
      <c r="AB387" s="82">
        <v>236.25</v>
      </c>
      <c r="AC387" s="104" t="b">
        <f t="shared" si="44"/>
        <v>0</v>
      </c>
      <c r="AE387" s="106" t="s">
        <v>1216</v>
      </c>
      <c r="AG387" s="105">
        <f t="shared" si="42"/>
        <v>8.2125000000000004</v>
      </c>
      <c r="AH387" s="104">
        <f t="shared" si="45"/>
        <v>172.46250000000001</v>
      </c>
    </row>
    <row r="388" spans="1:34" ht="34.5" customHeight="1" x14ac:dyDescent="0.2">
      <c r="A388" s="65" t="s">
        <v>778</v>
      </c>
      <c r="B388" s="66">
        <v>91876</v>
      </c>
      <c r="C388" s="99" t="s">
        <v>1638</v>
      </c>
      <c r="D388" s="65" t="s">
        <v>3</v>
      </c>
      <c r="E388" s="228" t="s">
        <v>122</v>
      </c>
      <c r="F388" s="246">
        <v>19</v>
      </c>
      <c r="G388" s="88"/>
      <c r="H388" s="88">
        <v>19</v>
      </c>
      <c r="I388" s="305">
        <v>19</v>
      </c>
      <c r="J388" s="345"/>
      <c r="K388" s="345"/>
      <c r="L388" s="235">
        <v>9.8185000000000002</v>
      </c>
      <c r="M388" s="93">
        <v>186.55</v>
      </c>
      <c r="N388" s="311">
        <v>0</v>
      </c>
      <c r="O388" s="311"/>
      <c r="P388" s="311">
        <v>186.5515</v>
      </c>
      <c r="Q388" s="311">
        <v>186.5515</v>
      </c>
      <c r="R388" s="245">
        <v>-1.4999999999929514E-3</v>
      </c>
      <c r="S388" s="313">
        <v>1.000008040739748</v>
      </c>
      <c r="T388" s="299">
        <v>1.000008040739748</v>
      </c>
      <c r="U388" s="277">
        <v>13.45</v>
      </c>
      <c r="V388" s="100"/>
      <c r="W388" s="100">
        <f t="shared" si="39"/>
        <v>9.527956239229999</v>
      </c>
      <c r="X388" s="101">
        <f t="shared" si="40"/>
        <v>0.70839823339999997</v>
      </c>
      <c r="Y388" s="102" t="b">
        <f t="shared" si="43"/>
        <v>0</v>
      </c>
      <c r="Z388" s="88">
        <v>13.45</v>
      </c>
      <c r="AA388" s="103">
        <f t="shared" si="41"/>
        <v>13.45</v>
      </c>
      <c r="AB388" s="82">
        <v>255.55</v>
      </c>
      <c r="AC388" s="104" t="b">
        <f t="shared" si="44"/>
        <v>0</v>
      </c>
      <c r="AE388" s="106" t="s">
        <v>222</v>
      </c>
      <c r="AG388" s="105">
        <f t="shared" si="42"/>
        <v>9.8185000000000002</v>
      </c>
      <c r="AH388" s="104">
        <f t="shared" si="45"/>
        <v>186.5515</v>
      </c>
    </row>
    <row r="389" spans="1:34" ht="35.25" customHeight="1" x14ac:dyDescent="0.2">
      <c r="A389" s="65" t="s">
        <v>779</v>
      </c>
      <c r="B389" s="66">
        <v>91890</v>
      </c>
      <c r="C389" s="99" t="s">
        <v>1616</v>
      </c>
      <c r="D389" s="65" t="s">
        <v>3</v>
      </c>
      <c r="E389" s="228" t="s">
        <v>122</v>
      </c>
      <c r="F389" s="246">
        <v>4</v>
      </c>
      <c r="G389" s="88"/>
      <c r="H389" s="88">
        <v>4</v>
      </c>
      <c r="I389" s="305">
        <v>4</v>
      </c>
      <c r="J389" s="345"/>
      <c r="K389" s="345"/>
      <c r="L389" s="235">
        <v>13.154599999999999</v>
      </c>
      <c r="M389" s="93">
        <v>52.61</v>
      </c>
      <c r="N389" s="311">
        <v>0</v>
      </c>
      <c r="O389" s="311"/>
      <c r="P389" s="311">
        <v>52.618399999999994</v>
      </c>
      <c r="Q389" s="311">
        <v>52.618399999999994</v>
      </c>
      <c r="R389" s="245">
        <v>-8.399999999994634E-3</v>
      </c>
      <c r="S389" s="313">
        <v>1.0001596654628397</v>
      </c>
      <c r="T389" s="299">
        <v>1.0001596654628397</v>
      </c>
      <c r="U389" s="277">
        <v>18.02</v>
      </c>
      <c r="V389" s="100"/>
      <c r="W389" s="100">
        <f t="shared" si="39"/>
        <v>12.765336165868</v>
      </c>
      <c r="X389" s="101">
        <f t="shared" si="40"/>
        <v>0.70839823339999997</v>
      </c>
      <c r="Y389" s="102" t="b">
        <f t="shared" si="43"/>
        <v>0</v>
      </c>
      <c r="Z389" s="88">
        <v>18.02</v>
      </c>
      <c r="AA389" s="103">
        <f t="shared" si="41"/>
        <v>18.02</v>
      </c>
      <c r="AB389" s="82">
        <v>72.08</v>
      </c>
      <c r="AC389" s="104" t="b">
        <f t="shared" si="44"/>
        <v>0</v>
      </c>
      <c r="AE389" s="106" t="s">
        <v>1279</v>
      </c>
      <c r="AG389" s="105">
        <f t="shared" si="42"/>
        <v>13.154599999999999</v>
      </c>
      <c r="AH389" s="104">
        <f t="shared" si="45"/>
        <v>52.618399999999994</v>
      </c>
    </row>
    <row r="390" spans="1:34" ht="36" customHeight="1" x14ac:dyDescent="0.2">
      <c r="A390" s="65" t="s">
        <v>780</v>
      </c>
      <c r="B390" s="66">
        <v>91893</v>
      </c>
      <c r="C390" s="99" t="s">
        <v>1640</v>
      </c>
      <c r="D390" s="65" t="s">
        <v>3</v>
      </c>
      <c r="E390" s="228" t="s">
        <v>122</v>
      </c>
      <c r="F390" s="246">
        <v>6</v>
      </c>
      <c r="G390" s="88"/>
      <c r="H390" s="88">
        <v>6</v>
      </c>
      <c r="I390" s="305">
        <v>6</v>
      </c>
      <c r="J390" s="345"/>
      <c r="K390" s="345"/>
      <c r="L390" s="235">
        <v>16.1403</v>
      </c>
      <c r="M390" s="93">
        <v>96.84</v>
      </c>
      <c r="N390" s="311">
        <v>0</v>
      </c>
      <c r="O390" s="311"/>
      <c r="P390" s="311">
        <v>96.841800000000006</v>
      </c>
      <c r="Q390" s="311">
        <v>96.841800000000006</v>
      </c>
      <c r="R390" s="245">
        <v>-1.8000000000029104E-3</v>
      </c>
      <c r="S390" s="313">
        <v>1.0000185873605949</v>
      </c>
      <c r="T390" s="299">
        <v>1.0000185873605949</v>
      </c>
      <c r="U390" s="277">
        <v>22.11</v>
      </c>
      <c r="V390" s="100"/>
      <c r="W390" s="100">
        <f t="shared" si="39"/>
        <v>15.662684940474</v>
      </c>
      <c r="X390" s="101">
        <f t="shared" si="40"/>
        <v>0.70839823339999997</v>
      </c>
      <c r="Y390" s="102" t="b">
        <f t="shared" si="43"/>
        <v>0</v>
      </c>
      <c r="Z390" s="88">
        <v>22.11</v>
      </c>
      <c r="AA390" s="103">
        <f t="shared" si="41"/>
        <v>22.11</v>
      </c>
      <c r="AB390" s="82">
        <v>132.66</v>
      </c>
      <c r="AC390" s="104" t="b">
        <f t="shared" si="44"/>
        <v>0</v>
      </c>
      <c r="AE390" s="106" t="s">
        <v>1291</v>
      </c>
      <c r="AG390" s="105">
        <f t="shared" si="42"/>
        <v>16.1403</v>
      </c>
      <c r="AH390" s="104">
        <f t="shared" si="45"/>
        <v>96.841800000000006</v>
      </c>
    </row>
    <row r="391" spans="1:34" ht="22.5" customHeight="1" x14ac:dyDescent="0.2">
      <c r="A391" s="65" t="s">
        <v>781</v>
      </c>
      <c r="B391" s="65" t="s">
        <v>215</v>
      </c>
      <c r="C391" s="99" t="s">
        <v>1617</v>
      </c>
      <c r="D391" s="65" t="s">
        <v>3</v>
      </c>
      <c r="E391" s="228" t="s">
        <v>216</v>
      </c>
      <c r="F391" s="246">
        <v>12</v>
      </c>
      <c r="G391" s="88"/>
      <c r="H391" s="88">
        <v>12</v>
      </c>
      <c r="I391" s="305">
        <v>12</v>
      </c>
      <c r="J391" s="345"/>
      <c r="K391" s="345"/>
      <c r="L391" s="235">
        <v>0.9709000000000001</v>
      </c>
      <c r="M391" s="93">
        <v>11.65</v>
      </c>
      <c r="N391" s="311">
        <v>0</v>
      </c>
      <c r="O391" s="311"/>
      <c r="P391" s="311">
        <v>11.6508</v>
      </c>
      <c r="Q391" s="311">
        <v>11.6508</v>
      </c>
      <c r="R391" s="245">
        <v>-7.9999999999991189E-4</v>
      </c>
      <c r="S391" s="313">
        <v>1.0000686695278971</v>
      </c>
      <c r="T391" s="299">
        <v>1.0000686695278971</v>
      </c>
      <c r="U391" s="277">
        <v>1.33</v>
      </c>
      <c r="V391" s="100"/>
      <c r="W391" s="100">
        <f t="shared" si="39"/>
        <v>0.94216965042199996</v>
      </c>
      <c r="X391" s="101">
        <f t="shared" si="40"/>
        <v>0.70839823339999997</v>
      </c>
      <c r="Y391" s="102" t="b">
        <f t="shared" si="43"/>
        <v>0</v>
      </c>
      <c r="Z391" s="88">
        <v>1.33</v>
      </c>
      <c r="AA391" s="103">
        <f t="shared" si="41"/>
        <v>1.33</v>
      </c>
      <c r="AB391" s="82">
        <v>15.96</v>
      </c>
      <c r="AC391" s="104" t="b">
        <f t="shared" si="44"/>
        <v>0</v>
      </c>
      <c r="AE391" s="71" t="s">
        <v>678</v>
      </c>
      <c r="AG391" s="105">
        <f t="shared" si="42"/>
        <v>0.9709000000000001</v>
      </c>
      <c r="AH391" s="104">
        <f t="shared" si="45"/>
        <v>11.6508</v>
      </c>
    </row>
    <row r="392" spans="1:34" ht="20.25" customHeight="1" x14ac:dyDescent="0.2">
      <c r="A392" s="65" t="s">
        <v>782</v>
      </c>
      <c r="B392" s="65" t="s">
        <v>242</v>
      </c>
      <c r="C392" s="99" t="s">
        <v>1642</v>
      </c>
      <c r="D392" s="65" t="s">
        <v>3</v>
      </c>
      <c r="E392" s="228" t="s">
        <v>216</v>
      </c>
      <c r="F392" s="246">
        <v>8</v>
      </c>
      <c r="G392" s="88"/>
      <c r="H392" s="88">
        <v>8</v>
      </c>
      <c r="I392" s="305">
        <v>8</v>
      </c>
      <c r="J392" s="345"/>
      <c r="K392" s="345"/>
      <c r="L392" s="235">
        <v>1.5110999999999999</v>
      </c>
      <c r="M392" s="93">
        <v>12.08</v>
      </c>
      <c r="N392" s="311">
        <v>0</v>
      </c>
      <c r="O392" s="311"/>
      <c r="P392" s="311">
        <v>12.088799999999999</v>
      </c>
      <c r="Q392" s="311">
        <v>12.088799999999999</v>
      </c>
      <c r="R392" s="245">
        <v>-8.7999999999990308E-3</v>
      </c>
      <c r="S392" s="313">
        <v>1.0007284768211919</v>
      </c>
      <c r="T392" s="299">
        <v>1.0007284768211919</v>
      </c>
      <c r="U392" s="277">
        <v>2.0699999999999998</v>
      </c>
      <c r="V392" s="100"/>
      <c r="W392" s="100">
        <f t="shared" si="39"/>
        <v>1.4663843431379999</v>
      </c>
      <c r="X392" s="101">
        <f t="shared" si="40"/>
        <v>0.70839823339999997</v>
      </c>
      <c r="Y392" s="102" t="b">
        <f t="shared" si="43"/>
        <v>0</v>
      </c>
      <c r="Z392" s="88">
        <v>2.0699999999999998</v>
      </c>
      <c r="AA392" s="103">
        <f t="shared" si="41"/>
        <v>2.0699999999999998</v>
      </c>
      <c r="AB392" s="82">
        <v>16.559999999999999</v>
      </c>
      <c r="AC392" s="104" t="b">
        <f t="shared" si="44"/>
        <v>0</v>
      </c>
      <c r="AE392" s="71" t="s">
        <v>734</v>
      </c>
      <c r="AG392" s="105">
        <f t="shared" si="42"/>
        <v>1.5110999999999999</v>
      </c>
      <c r="AH392" s="104">
        <f t="shared" si="45"/>
        <v>12.088799999999999</v>
      </c>
    </row>
    <row r="393" spans="1:34" ht="21" customHeight="1" x14ac:dyDescent="0.2">
      <c r="A393" s="65" t="s">
        <v>783</v>
      </c>
      <c r="B393" s="65" t="s">
        <v>248</v>
      </c>
      <c r="C393" s="99" t="s">
        <v>1688</v>
      </c>
      <c r="D393" s="65" t="s">
        <v>3</v>
      </c>
      <c r="E393" s="228" t="s">
        <v>216</v>
      </c>
      <c r="F393" s="246">
        <v>6</v>
      </c>
      <c r="G393" s="88"/>
      <c r="H393" s="88">
        <v>6</v>
      </c>
      <c r="I393" s="305">
        <v>6</v>
      </c>
      <c r="J393" s="345"/>
      <c r="K393" s="345"/>
      <c r="L393" s="235">
        <v>12.183700000000002</v>
      </c>
      <c r="M393" s="93">
        <v>73.099999999999994</v>
      </c>
      <c r="N393" s="311">
        <v>0</v>
      </c>
      <c r="O393" s="311"/>
      <c r="P393" s="311">
        <v>73.102200000000011</v>
      </c>
      <c r="Q393" s="311">
        <v>73.102200000000011</v>
      </c>
      <c r="R393" s="245">
        <v>-2.200000000016189E-3</v>
      </c>
      <c r="S393" s="313">
        <v>1.0000300957592341</v>
      </c>
      <c r="T393" s="299">
        <v>1.0000300957592341</v>
      </c>
      <c r="U393" s="277">
        <v>16.690000000000001</v>
      </c>
      <c r="V393" s="100"/>
      <c r="W393" s="100">
        <f t="shared" si="39"/>
        <v>11.823166515446001</v>
      </c>
      <c r="X393" s="101">
        <f t="shared" si="40"/>
        <v>0.70839823339999997</v>
      </c>
      <c r="Y393" s="102" t="b">
        <f t="shared" si="43"/>
        <v>0</v>
      </c>
      <c r="Z393" s="88">
        <v>16.690000000000001</v>
      </c>
      <c r="AA393" s="103">
        <f t="shared" si="41"/>
        <v>16.690000000000001</v>
      </c>
      <c r="AB393" s="82">
        <v>100.14</v>
      </c>
      <c r="AC393" s="104" t="b">
        <f t="shared" si="44"/>
        <v>0</v>
      </c>
      <c r="AE393" s="71" t="s">
        <v>784</v>
      </c>
      <c r="AG393" s="105">
        <f t="shared" si="42"/>
        <v>12.183700000000002</v>
      </c>
      <c r="AH393" s="104">
        <f t="shared" si="45"/>
        <v>73.102200000000011</v>
      </c>
    </row>
    <row r="394" spans="1:34" ht="35.25" customHeight="1" x14ac:dyDescent="0.2">
      <c r="A394" s="77">
        <v>40536</v>
      </c>
      <c r="B394" s="66">
        <v>91849</v>
      </c>
      <c r="C394" s="99" t="s">
        <v>1618</v>
      </c>
      <c r="D394" s="65" t="s">
        <v>3</v>
      </c>
      <c r="E394" s="228" t="s">
        <v>32</v>
      </c>
      <c r="F394" s="246">
        <v>40</v>
      </c>
      <c r="G394" s="88"/>
      <c r="H394" s="88">
        <v>40</v>
      </c>
      <c r="I394" s="305">
        <v>40</v>
      </c>
      <c r="J394" s="345"/>
      <c r="K394" s="345"/>
      <c r="L394" s="235">
        <v>7.3729999999999993</v>
      </c>
      <c r="M394" s="93">
        <v>294.92</v>
      </c>
      <c r="N394" s="311">
        <v>0</v>
      </c>
      <c r="O394" s="311"/>
      <c r="P394" s="311">
        <v>294.91999999999996</v>
      </c>
      <c r="Q394" s="311">
        <v>294.91999999999996</v>
      </c>
      <c r="R394" s="245">
        <v>0</v>
      </c>
      <c r="S394" s="313">
        <v>0.99999999999999978</v>
      </c>
      <c r="T394" s="299">
        <v>0.99999999999999978</v>
      </c>
      <c r="U394" s="277">
        <v>10.1</v>
      </c>
      <c r="V394" s="100"/>
      <c r="W394" s="100">
        <f t="shared" si="39"/>
        <v>7.154822157339999</v>
      </c>
      <c r="X394" s="101">
        <f t="shared" si="40"/>
        <v>0.70839823339999997</v>
      </c>
      <c r="Y394" s="102" t="b">
        <f t="shared" si="43"/>
        <v>0</v>
      </c>
      <c r="Z394" s="88">
        <v>10.1</v>
      </c>
      <c r="AA394" s="103">
        <f t="shared" si="41"/>
        <v>10.1</v>
      </c>
      <c r="AB394" s="82">
        <v>404</v>
      </c>
      <c r="AC394" s="104" t="b">
        <f t="shared" si="44"/>
        <v>0</v>
      </c>
      <c r="AE394" s="71" t="s">
        <v>679</v>
      </c>
      <c r="AG394" s="105">
        <f t="shared" si="42"/>
        <v>7.3729999999999993</v>
      </c>
      <c r="AH394" s="104">
        <f t="shared" si="45"/>
        <v>294.91999999999996</v>
      </c>
    </row>
    <row r="395" spans="1:34" ht="35.25" customHeight="1" x14ac:dyDescent="0.2">
      <c r="A395" s="77">
        <v>40901</v>
      </c>
      <c r="B395" s="65" t="s">
        <v>249</v>
      </c>
      <c r="C395" s="99" t="s">
        <v>1644</v>
      </c>
      <c r="D395" s="65" t="s">
        <v>3</v>
      </c>
      <c r="E395" s="228" t="s">
        <v>225</v>
      </c>
      <c r="F395" s="246">
        <v>60</v>
      </c>
      <c r="G395" s="88"/>
      <c r="H395" s="88">
        <v>60</v>
      </c>
      <c r="I395" s="305">
        <v>60</v>
      </c>
      <c r="J395" s="345"/>
      <c r="K395" s="345"/>
      <c r="L395" s="235">
        <v>14.089</v>
      </c>
      <c r="M395" s="93">
        <v>845.34</v>
      </c>
      <c r="N395" s="311">
        <v>0</v>
      </c>
      <c r="O395" s="311"/>
      <c r="P395" s="311">
        <v>845.34</v>
      </c>
      <c r="Q395" s="311">
        <v>845.34</v>
      </c>
      <c r="R395" s="245">
        <v>0</v>
      </c>
      <c r="S395" s="313">
        <v>1</v>
      </c>
      <c r="T395" s="299">
        <v>1</v>
      </c>
      <c r="U395" s="277">
        <v>19.3</v>
      </c>
      <c r="V395" s="100"/>
      <c r="W395" s="100">
        <f t="shared" si="39"/>
        <v>13.672085904619999</v>
      </c>
      <c r="X395" s="101">
        <f t="shared" si="40"/>
        <v>0.70839823339999997</v>
      </c>
      <c r="Y395" s="102" t="b">
        <f t="shared" si="43"/>
        <v>0</v>
      </c>
      <c r="Z395" s="88">
        <v>19.3</v>
      </c>
      <c r="AA395" s="103">
        <f t="shared" si="41"/>
        <v>19.3</v>
      </c>
      <c r="AB395" s="76">
        <v>1158</v>
      </c>
      <c r="AC395" s="104" t="b">
        <f t="shared" si="44"/>
        <v>0</v>
      </c>
      <c r="AE395" s="106" t="s">
        <v>1294</v>
      </c>
      <c r="AG395" s="105">
        <f t="shared" si="42"/>
        <v>14.089</v>
      </c>
      <c r="AH395" s="104">
        <f t="shared" si="45"/>
        <v>845.34</v>
      </c>
    </row>
    <row r="396" spans="1:34" ht="85.5" customHeight="1" x14ac:dyDescent="0.2">
      <c r="A396" s="77">
        <v>41267</v>
      </c>
      <c r="B396" s="65" t="s">
        <v>217</v>
      </c>
      <c r="C396" s="99" t="s">
        <v>1620</v>
      </c>
      <c r="D396" s="65" t="s">
        <v>3</v>
      </c>
      <c r="E396" s="228" t="s">
        <v>122</v>
      </c>
      <c r="F396" s="246">
        <v>150</v>
      </c>
      <c r="G396" s="88"/>
      <c r="H396" s="88">
        <v>150</v>
      </c>
      <c r="I396" s="305">
        <v>150</v>
      </c>
      <c r="J396" s="345"/>
      <c r="K396" s="345"/>
      <c r="L396" s="235">
        <v>12.4611</v>
      </c>
      <c r="M396" s="93">
        <v>1869.16</v>
      </c>
      <c r="N396" s="311">
        <v>0</v>
      </c>
      <c r="O396" s="311"/>
      <c r="P396" s="311">
        <v>1869.165</v>
      </c>
      <c r="Q396" s="311">
        <v>1869.165</v>
      </c>
      <c r="R396" s="245">
        <v>-4.9999999998817657E-3</v>
      </c>
      <c r="S396" s="313">
        <v>1.000002674998395</v>
      </c>
      <c r="T396" s="299">
        <v>1.000002674998395</v>
      </c>
      <c r="U396" s="277">
        <v>17.07</v>
      </c>
      <c r="V396" s="100"/>
      <c r="W396" s="100">
        <f t="shared" si="39"/>
        <v>12.092357844138</v>
      </c>
      <c r="X396" s="101">
        <f t="shared" si="40"/>
        <v>0.70839823339999997</v>
      </c>
      <c r="Y396" s="102" t="b">
        <f t="shared" si="43"/>
        <v>0</v>
      </c>
      <c r="Z396" s="88">
        <v>17.07</v>
      </c>
      <c r="AA396" s="103">
        <f t="shared" si="41"/>
        <v>17.07</v>
      </c>
      <c r="AB396" s="76">
        <v>2560.5</v>
      </c>
      <c r="AC396" s="104" t="b">
        <f t="shared" si="44"/>
        <v>0</v>
      </c>
      <c r="AE396" s="71" t="s">
        <v>680</v>
      </c>
      <c r="AG396" s="105">
        <f t="shared" si="42"/>
        <v>12.4611</v>
      </c>
      <c r="AH396" s="104">
        <f t="shared" si="45"/>
        <v>1869.165</v>
      </c>
    </row>
    <row r="397" spans="1:34" ht="35.25" customHeight="1" x14ac:dyDescent="0.2">
      <c r="A397" s="77">
        <v>41632</v>
      </c>
      <c r="B397" s="66">
        <v>93014</v>
      </c>
      <c r="C397" s="99" t="s">
        <v>1689</v>
      </c>
      <c r="D397" s="65" t="s">
        <v>3</v>
      </c>
      <c r="E397" s="228" t="s">
        <v>122</v>
      </c>
      <c r="F397" s="246">
        <v>12</v>
      </c>
      <c r="G397" s="88"/>
      <c r="H397" s="88">
        <v>12</v>
      </c>
      <c r="I397" s="305">
        <v>12</v>
      </c>
      <c r="J397" s="345"/>
      <c r="K397" s="345"/>
      <c r="L397" s="235">
        <v>17.8996</v>
      </c>
      <c r="M397" s="93">
        <v>214.79</v>
      </c>
      <c r="N397" s="311">
        <v>0</v>
      </c>
      <c r="O397" s="311"/>
      <c r="P397" s="311">
        <v>214.79519999999999</v>
      </c>
      <c r="Q397" s="311">
        <v>214.79519999999999</v>
      </c>
      <c r="R397" s="245">
        <v>-5.2000000000020918E-3</v>
      </c>
      <c r="S397" s="313">
        <v>1.0000242096931886</v>
      </c>
      <c r="T397" s="299">
        <v>1.0000242096931886</v>
      </c>
      <c r="U397" s="277">
        <v>24.52</v>
      </c>
      <c r="V397" s="100"/>
      <c r="W397" s="100">
        <f t="shared" si="39"/>
        <v>17.369924682967998</v>
      </c>
      <c r="X397" s="101">
        <f t="shared" si="40"/>
        <v>0.70839823339999997</v>
      </c>
      <c r="Y397" s="102" t="b">
        <f t="shared" si="43"/>
        <v>0</v>
      </c>
      <c r="Z397" s="88">
        <v>24.52</v>
      </c>
      <c r="AA397" s="103">
        <f t="shared" si="41"/>
        <v>24.52</v>
      </c>
      <c r="AB397" s="82">
        <v>294.24</v>
      </c>
      <c r="AC397" s="104" t="b">
        <f t="shared" si="44"/>
        <v>0</v>
      </c>
      <c r="AE397" s="106" t="s">
        <v>1312</v>
      </c>
      <c r="AG397" s="105">
        <f t="shared" si="42"/>
        <v>17.8996</v>
      </c>
      <c r="AH397" s="104">
        <f t="shared" si="45"/>
        <v>214.79519999999999</v>
      </c>
    </row>
    <row r="398" spans="1:34" ht="33" customHeight="1" x14ac:dyDescent="0.2">
      <c r="A398" s="77">
        <v>41997</v>
      </c>
      <c r="B398" s="66">
        <v>93020</v>
      </c>
      <c r="C398" s="99" t="s">
        <v>1690</v>
      </c>
      <c r="D398" s="65" t="s">
        <v>3</v>
      </c>
      <c r="E398" s="228" t="s">
        <v>122</v>
      </c>
      <c r="F398" s="246">
        <v>6</v>
      </c>
      <c r="G398" s="88"/>
      <c r="H398" s="88">
        <v>6</v>
      </c>
      <c r="I398" s="305">
        <v>6</v>
      </c>
      <c r="J398" s="345"/>
      <c r="K398" s="345"/>
      <c r="L398" s="235">
        <v>28.156100000000002</v>
      </c>
      <c r="M398" s="93">
        <v>168.93</v>
      </c>
      <c r="N398" s="311">
        <v>0</v>
      </c>
      <c r="O398" s="311"/>
      <c r="P398" s="311">
        <v>168.9366</v>
      </c>
      <c r="Q398" s="311">
        <v>168.9366</v>
      </c>
      <c r="R398" s="245">
        <v>-6.5999999999917236E-3</v>
      </c>
      <c r="S398" s="313">
        <v>1.0000390694370449</v>
      </c>
      <c r="T398" s="299">
        <v>1.0000390694370449</v>
      </c>
      <c r="U398" s="277">
        <v>38.57</v>
      </c>
      <c r="V398" s="100"/>
      <c r="W398" s="100">
        <f t="shared" si="39"/>
        <v>27.322919862237999</v>
      </c>
      <c r="X398" s="101">
        <f t="shared" si="40"/>
        <v>0.70839823339999997</v>
      </c>
      <c r="Y398" s="102" t="b">
        <f t="shared" si="43"/>
        <v>0</v>
      </c>
      <c r="Z398" s="88">
        <v>38.57</v>
      </c>
      <c r="AA398" s="103">
        <f t="shared" si="41"/>
        <v>38.57</v>
      </c>
      <c r="AB398" s="82">
        <v>231.42</v>
      </c>
      <c r="AC398" s="104" t="b">
        <f t="shared" si="44"/>
        <v>0</v>
      </c>
      <c r="AE398" s="71" t="s">
        <v>786</v>
      </c>
      <c r="AG398" s="105">
        <f t="shared" si="42"/>
        <v>28.156100000000002</v>
      </c>
      <c r="AH398" s="104">
        <f t="shared" si="45"/>
        <v>168.9366</v>
      </c>
    </row>
    <row r="399" spans="1:34" ht="33.75" customHeight="1" x14ac:dyDescent="0.2">
      <c r="A399" s="77">
        <v>42362</v>
      </c>
      <c r="B399" s="66">
        <v>93009</v>
      </c>
      <c r="C399" s="99" t="s">
        <v>1691</v>
      </c>
      <c r="D399" s="65" t="s">
        <v>3</v>
      </c>
      <c r="E399" s="228" t="s">
        <v>32</v>
      </c>
      <c r="F399" s="246">
        <v>12</v>
      </c>
      <c r="G399" s="88"/>
      <c r="H399" s="88">
        <v>12</v>
      </c>
      <c r="I399" s="305">
        <v>12</v>
      </c>
      <c r="J399" s="345"/>
      <c r="K399" s="345"/>
      <c r="L399" s="235">
        <v>22.870899999999999</v>
      </c>
      <c r="M399" s="93">
        <v>274.45</v>
      </c>
      <c r="N399" s="311">
        <v>0</v>
      </c>
      <c r="O399" s="311"/>
      <c r="P399" s="311">
        <v>274.45079999999996</v>
      </c>
      <c r="Q399" s="311">
        <v>274.45079999999996</v>
      </c>
      <c r="R399" s="245">
        <v>-7.9999999996971383E-4</v>
      </c>
      <c r="S399" s="313">
        <v>1.0000029149207506</v>
      </c>
      <c r="T399" s="299">
        <v>1.0000029149207506</v>
      </c>
      <c r="U399" s="277">
        <v>31.33</v>
      </c>
      <c r="V399" s="100"/>
      <c r="W399" s="100">
        <f t="shared" ref="W399:W462" si="46">$V$10*U399</f>
        <v>22.194116652421997</v>
      </c>
      <c r="X399" s="101">
        <f t="shared" si="40"/>
        <v>0.70839823339999997</v>
      </c>
      <c r="Y399" s="102" t="b">
        <f t="shared" si="43"/>
        <v>0</v>
      </c>
      <c r="Z399" s="88">
        <v>31.33</v>
      </c>
      <c r="AA399" s="103">
        <f t="shared" si="41"/>
        <v>31.33</v>
      </c>
      <c r="AB399" s="82">
        <v>375.96</v>
      </c>
      <c r="AC399" s="104" t="b">
        <f t="shared" si="44"/>
        <v>0</v>
      </c>
      <c r="AE399" s="106" t="s">
        <v>1313</v>
      </c>
      <c r="AG399" s="105">
        <f t="shared" si="42"/>
        <v>22.870899999999999</v>
      </c>
      <c r="AH399" s="104">
        <f t="shared" si="45"/>
        <v>274.45079999999996</v>
      </c>
    </row>
    <row r="400" spans="1:34" ht="20.25" customHeight="1" x14ac:dyDescent="0.2">
      <c r="A400" s="77">
        <v>42728</v>
      </c>
      <c r="B400" s="65" t="s">
        <v>250</v>
      </c>
      <c r="C400" s="99" t="s">
        <v>1692</v>
      </c>
      <c r="D400" s="65" t="s">
        <v>3</v>
      </c>
      <c r="E400" s="228" t="s">
        <v>216</v>
      </c>
      <c r="F400" s="246">
        <v>12</v>
      </c>
      <c r="G400" s="88"/>
      <c r="H400" s="88">
        <v>12</v>
      </c>
      <c r="I400" s="305">
        <v>12</v>
      </c>
      <c r="J400" s="345"/>
      <c r="K400" s="345"/>
      <c r="L400" s="235">
        <v>5.1684000000000001</v>
      </c>
      <c r="M400" s="93">
        <v>62.02</v>
      </c>
      <c r="N400" s="311">
        <v>0</v>
      </c>
      <c r="O400" s="311"/>
      <c r="P400" s="311">
        <v>62.020800000000001</v>
      </c>
      <c r="Q400" s="311">
        <v>62.020800000000001</v>
      </c>
      <c r="R400" s="245">
        <v>-7.9999999999813554E-4</v>
      </c>
      <c r="S400" s="313">
        <v>1.0000128990648178</v>
      </c>
      <c r="T400" s="299">
        <v>1.0000128990648178</v>
      </c>
      <c r="U400" s="277">
        <v>7.08</v>
      </c>
      <c r="V400" s="100"/>
      <c r="W400" s="100">
        <f t="shared" si="46"/>
        <v>5.015459492472</v>
      </c>
      <c r="X400" s="101">
        <f t="shared" ref="X400:X463" si="47">W400/U400</f>
        <v>0.70839823339999997</v>
      </c>
      <c r="Y400" s="102" t="b">
        <f t="shared" si="43"/>
        <v>0</v>
      </c>
      <c r="Z400" s="88">
        <v>7.08</v>
      </c>
      <c r="AA400" s="103">
        <f t="shared" ref="AA400:AA463" si="48">Z400*$AA$13</f>
        <v>7.08</v>
      </c>
      <c r="AB400" s="82">
        <v>84.96</v>
      </c>
      <c r="AC400" s="104" t="b">
        <f t="shared" si="44"/>
        <v>0</v>
      </c>
      <c r="AE400" s="71" t="s">
        <v>787</v>
      </c>
      <c r="AG400" s="105">
        <f t="shared" ref="AG400:AG463" si="49">U400-(U400*27%)</f>
        <v>5.1684000000000001</v>
      </c>
      <c r="AH400" s="104">
        <f t="shared" si="45"/>
        <v>62.020800000000001</v>
      </c>
    </row>
    <row r="401" spans="1:34" ht="22.5" customHeight="1" x14ac:dyDescent="0.2">
      <c r="A401" s="77">
        <v>43093</v>
      </c>
      <c r="B401" s="65" t="s">
        <v>241</v>
      </c>
      <c r="C401" s="99" t="s">
        <v>1675</v>
      </c>
      <c r="D401" s="65" t="s">
        <v>3</v>
      </c>
      <c r="E401" s="228" t="s">
        <v>216</v>
      </c>
      <c r="F401" s="246">
        <v>8</v>
      </c>
      <c r="G401" s="88"/>
      <c r="H401" s="88">
        <v>8</v>
      </c>
      <c r="I401" s="305">
        <v>8</v>
      </c>
      <c r="J401" s="345"/>
      <c r="K401" s="345"/>
      <c r="L401" s="235">
        <v>5.3727999999999998</v>
      </c>
      <c r="M401" s="93">
        <v>42.98</v>
      </c>
      <c r="N401" s="311">
        <v>0</v>
      </c>
      <c r="O401" s="311"/>
      <c r="P401" s="311">
        <v>42.982399999999998</v>
      </c>
      <c r="Q401" s="311">
        <v>42.982399999999998</v>
      </c>
      <c r="R401" s="245">
        <v>-2.400000000001512E-3</v>
      </c>
      <c r="S401" s="313">
        <v>1.0000558399255468</v>
      </c>
      <c r="T401" s="299">
        <v>1.0000558399255468</v>
      </c>
      <c r="U401" s="277">
        <v>7.36</v>
      </c>
      <c r="V401" s="100"/>
      <c r="W401" s="100">
        <f t="shared" si="46"/>
        <v>5.2138109978239999</v>
      </c>
      <c r="X401" s="101">
        <f t="shared" si="47"/>
        <v>0.70839823339999997</v>
      </c>
      <c r="Y401" s="102" t="b">
        <f t="shared" si="43"/>
        <v>0</v>
      </c>
      <c r="Z401" s="88">
        <v>7.36</v>
      </c>
      <c r="AA401" s="103">
        <f t="shared" si="48"/>
        <v>7.36</v>
      </c>
      <c r="AB401" s="82">
        <v>58.88</v>
      </c>
      <c r="AC401" s="104" t="b">
        <f t="shared" si="44"/>
        <v>0</v>
      </c>
      <c r="AE401" s="71" t="s">
        <v>732</v>
      </c>
      <c r="AG401" s="105">
        <f t="shared" si="49"/>
        <v>5.3727999999999998</v>
      </c>
      <c r="AH401" s="104">
        <f t="shared" si="45"/>
        <v>42.982399999999998</v>
      </c>
    </row>
    <row r="402" spans="1:34" ht="22.5" customHeight="1" x14ac:dyDescent="0.2">
      <c r="A402" s="77">
        <v>43458</v>
      </c>
      <c r="B402" s="65" t="s">
        <v>251</v>
      </c>
      <c r="C402" s="99" t="s">
        <v>1693</v>
      </c>
      <c r="D402" s="65" t="s">
        <v>3</v>
      </c>
      <c r="E402" s="228" t="s">
        <v>216</v>
      </c>
      <c r="F402" s="246">
        <v>2</v>
      </c>
      <c r="G402" s="88"/>
      <c r="H402" s="88">
        <v>2</v>
      </c>
      <c r="I402" s="305">
        <v>2</v>
      </c>
      <c r="J402" s="345"/>
      <c r="K402" s="345"/>
      <c r="L402" s="235">
        <v>6.5846</v>
      </c>
      <c r="M402" s="93">
        <v>13.16</v>
      </c>
      <c r="N402" s="311">
        <v>0</v>
      </c>
      <c r="O402" s="311"/>
      <c r="P402" s="311">
        <v>13.1692</v>
      </c>
      <c r="Q402" s="311">
        <v>13.1692</v>
      </c>
      <c r="R402" s="245">
        <v>-9.1999999999998749E-3</v>
      </c>
      <c r="S402" s="313">
        <v>1.0006990881458966</v>
      </c>
      <c r="T402" s="299">
        <v>1.0006990881458966</v>
      </c>
      <c r="U402" s="277">
        <v>9.02</v>
      </c>
      <c r="V402" s="100"/>
      <c r="W402" s="100">
        <f t="shared" si="46"/>
        <v>6.3897520652679995</v>
      </c>
      <c r="X402" s="101">
        <f t="shared" si="47"/>
        <v>0.70839823339999997</v>
      </c>
      <c r="Y402" s="102" t="b">
        <f t="shared" si="43"/>
        <v>0</v>
      </c>
      <c r="Z402" s="88">
        <v>9.02</v>
      </c>
      <c r="AA402" s="103">
        <f t="shared" si="48"/>
        <v>9.02</v>
      </c>
      <c r="AB402" s="82">
        <v>18.04</v>
      </c>
      <c r="AC402" s="104" t="b">
        <f t="shared" si="44"/>
        <v>0</v>
      </c>
      <c r="AE402" s="71" t="s">
        <v>788</v>
      </c>
      <c r="AG402" s="105">
        <f t="shared" si="49"/>
        <v>6.5846</v>
      </c>
      <c r="AH402" s="104">
        <f t="shared" si="45"/>
        <v>13.1692</v>
      </c>
    </row>
    <row r="403" spans="1:34" ht="35.25" customHeight="1" x14ac:dyDescent="0.2">
      <c r="A403" s="77">
        <v>43823</v>
      </c>
      <c r="B403" s="66">
        <v>93026</v>
      </c>
      <c r="C403" s="99" t="s">
        <v>1694</v>
      </c>
      <c r="D403" s="65" t="s">
        <v>3</v>
      </c>
      <c r="E403" s="228" t="s">
        <v>122</v>
      </c>
      <c r="F403" s="246">
        <v>4</v>
      </c>
      <c r="G403" s="88"/>
      <c r="H403" s="88">
        <v>4</v>
      </c>
      <c r="I403" s="305">
        <v>4</v>
      </c>
      <c r="J403" s="345"/>
      <c r="K403" s="345"/>
      <c r="L403" s="235">
        <v>73.525599999999997</v>
      </c>
      <c r="M403" s="93">
        <v>294.10000000000002</v>
      </c>
      <c r="N403" s="311">
        <v>0</v>
      </c>
      <c r="O403" s="311"/>
      <c r="P403" s="311">
        <v>294.10239999999999</v>
      </c>
      <c r="Q403" s="311">
        <v>294.10239999999999</v>
      </c>
      <c r="R403" s="245">
        <v>-2.3999999999659849E-3</v>
      </c>
      <c r="S403" s="313">
        <v>1.0000081604896294</v>
      </c>
      <c r="T403" s="299">
        <v>1.0000081604896294</v>
      </c>
      <c r="U403" s="277">
        <v>100.72</v>
      </c>
      <c r="V403" s="100"/>
      <c r="W403" s="100">
        <f t="shared" si="46"/>
        <v>71.349870068047991</v>
      </c>
      <c r="X403" s="101">
        <f t="shared" si="47"/>
        <v>0.70839823339999997</v>
      </c>
      <c r="Y403" s="102" t="b">
        <f t="shared" si="43"/>
        <v>0</v>
      </c>
      <c r="Z403" s="88">
        <v>100.72</v>
      </c>
      <c r="AA403" s="103">
        <f t="shared" si="48"/>
        <v>100.72</v>
      </c>
      <c r="AB403" s="82">
        <v>402.88</v>
      </c>
      <c r="AC403" s="104" t="b">
        <f t="shared" si="44"/>
        <v>0</v>
      </c>
      <c r="AE403" s="106" t="s">
        <v>1219</v>
      </c>
      <c r="AG403" s="105">
        <f t="shared" si="49"/>
        <v>73.525599999999997</v>
      </c>
      <c r="AH403" s="104">
        <f t="shared" si="45"/>
        <v>294.10239999999999</v>
      </c>
    </row>
    <row r="404" spans="1:34" ht="33.75" customHeight="1" x14ac:dyDescent="0.2">
      <c r="A404" s="77">
        <v>44189</v>
      </c>
      <c r="B404" s="66">
        <v>93012</v>
      </c>
      <c r="C404" s="99" t="s">
        <v>1695</v>
      </c>
      <c r="D404" s="65" t="s">
        <v>3</v>
      </c>
      <c r="E404" s="228" t="s">
        <v>32</v>
      </c>
      <c r="F404" s="246">
        <v>12</v>
      </c>
      <c r="G404" s="88"/>
      <c r="H404" s="88">
        <v>12</v>
      </c>
      <c r="I404" s="305">
        <v>12</v>
      </c>
      <c r="J404" s="345"/>
      <c r="K404" s="345"/>
      <c r="L404" s="235">
        <v>57.589700000000001</v>
      </c>
      <c r="M404" s="93">
        <v>691.07</v>
      </c>
      <c r="N404" s="311">
        <v>0</v>
      </c>
      <c r="O404" s="311"/>
      <c r="P404" s="311">
        <v>691.07640000000004</v>
      </c>
      <c r="Q404" s="311">
        <v>691.07640000000004</v>
      </c>
      <c r="R404" s="245">
        <v>-6.3999999999850843E-3</v>
      </c>
      <c r="S404" s="313">
        <v>1.0000092610010562</v>
      </c>
      <c r="T404" s="299">
        <v>1.0000092610010562</v>
      </c>
      <c r="U404" s="277">
        <v>78.89</v>
      </c>
      <c r="V404" s="100"/>
      <c r="W404" s="100">
        <f t="shared" si="46"/>
        <v>55.885536632925998</v>
      </c>
      <c r="X404" s="101">
        <f t="shared" si="47"/>
        <v>0.70839823339999997</v>
      </c>
      <c r="Y404" s="102" t="b">
        <f t="shared" si="43"/>
        <v>0</v>
      </c>
      <c r="Z404" s="88">
        <v>78.89</v>
      </c>
      <c r="AA404" s="103">
        <f t="shared" si="48"/>
        <v>78.89</v>
      </c>
      <c r="AB404" s="82">
        <v>946.68</v>
      </c>
      <c r="AC404" s="104" t="b">
        <f t="shared" si="44"/>
        <v>0</v>
      </c>
      <c r="AE404" s="106" t="s">
        <v>1314</v>
      </c>
      <c r="AG404" s="105">
        <f t="shared" si="49"/>
        <v>57.589700000000001</v>
      </c>
      <c r="AH404" s="104">
        <f t="shared" si="45"/>
        <v>691.07640000000004</v>
      </c>
    </row>
    <row r="405" spans="1:34" ht="35.25" customHeight="1" x14ac:dyDescent="0.2">
      <c r="A405" s="77">
        <v>44554</v>
      </c>
      <c r="B405" s="66">
        <v>93017</v>
      </c>
      <c r="C405" s="99" t="s">
        <v>1696</v>
      </c>
      <c r="D405" s="65" t="s">
        <v>3</v>
      </c>
      <c r="E405" s="228" t="s">
        <v>122</v>
      </c>
      <c r="F405" s="246">
        <v>12</v>
      </c>
      <c r="G405" s="88"/>
      <c r="H405" s="88">
        <v>12</v>
      </c>
      <c r="I405" s="305">
        <v>12</v>
      </c>
      <c r="J405" s="345"/>
      <c r="K405" s="345"/>
      <c r="L405" s="235">
        <v>45.092100000000002</v>
      </c>
      <c r="M405" s="93">
        <v>541.1</v>
      </c>
      <c r="N405" s="311">
        <v>0</v>
      </c>
      <c r="O405" s="311"/>
      <c r="P405" s="311">
        <v>541.10519999999997</v>
      </c>
      <c r="Q405" s="311">
        <v>541.10519999999997</v>
      </c>
      <c r="R405" s="245">
        <v>-5.1999999999452484E-3</v>
      </c>
      <c r="S405" s="313">
        <v>1.0000096100535945</v>
      </c>
      <c r="T405" s="299">
        <v>1.0000096100535945</v>
      </c>
      <c r="U405" s="277">
        <v>61.77</v>
      </c>
      <c r="V405" s="100"/>
      <c r="W405" s="100">
        <f t="shared" si="46"/>
        <v>43.757758877118</v>
      </c>
      <c r="X405" s="101">
        <f t="shared" si="47"/>
        <v>0.70839823339999997</v>
      </c>
      <c r="Y405" s="102" t="b">
        <f t="shared" si="43"/>
        <v>0</v>
      </c>
      <c r="Z405" s="88">
        <v>61.77</v>
      </c>
      <c r="AA405" s="103">
        <f t="shared" si="48"/>
        <v>61.77</v>
      </c>
      <c r="AB405" s="82">
        <v>741.24</v>
      </c>
      <c r="AC405" s="104" t="b">
        <f t="shared" si="44"/>
        <v>0</v>
      </c>
      <c r="AE405" s="106" t="s">
        <v>1315</v>
      </c>
      <c r="AG405" s="105">
        <f t="shared" si="49"/>
        <v>45.092100000000002</v>
      </c>
      <c r="AH405" s="104">
        <f t="shared" si="45"/>
        <v>541.10519999999997</v>
      </c>
    </row>
    <row r="406" spans="1:34" ht="19.5" customHeight="1" x14ac:dyDescent="0.2">
      <c r="A406" s="77">
        <v>44919</v>
      </c>
      <c r="B406" s="65" t="s">
        <v>252</v>
      </c>
      <c r="C406" s="99" t="s">
        <v>1697</v>
      </c>
      <c r="D406" s="65" t="s">
        <v>3</v>
      </c>
      <c r="E406" s="228" t="s">
        <v>216</v>
      </c>
      <c r="F406" s="246">
        <v>1</v>
      </c>
      <c r="G406" s="88"/>
      <c r="H406" s="88">
        <v>1</v>
      </c>
      <c r="I406" s="305">
        <v>1</v>
      </c>
      <c r="J406" s="345"/>
      <c r="K406" s="345"/>
      <c r="L406" s="235">
        <v>9.3074999999999992</v>
      </c>
      <c r="M406" s="93">
        <v>9.3000000000000007</v>
      </c>
      <c r="N406" s="311">
        <v>0</v>
      </c>
      <c r="O406" s="311"/>
      <c r="P406" s="311">
        <v>9.3074999999999992</v>
      </c>
      <c r="Q406" s="311">
        <v>9.3074999999999992</v>
      </c>
      <c r="R406" s="245">
        <v>-7.4999999999985079E-3</v>
      </c>
      <c r="S406" s="313">
        <v>1.0008064516129032</v>
      </c>
      <c r="T406" s="299">
        <v>1.0008064516129032</v>
      </c>
      <c r="U406" s="277">
        <v>12.75</v>
      </c>
      <c r="V406" s="100"/>
      <c r="W406" s="100">
        <f t="shared" si="46"/>
        <v>9.0320774758500004</v>
      </c>
      <c r="X406" s="101">
        <f t="shared" si="47"/>
        <v>0.70839823340000008</v>
      </c>
      <c r="Y406" s="102" t="b">
        <f t="shared" si="43"/>
        <v>0</v>
      </c>
      <c r="Z406" s="88">
        <v>12.75</v>
      </c>
      <c r="AA406" s="103">
        <f t="shared" si="48"/>
        <v>12.75</v>
      </c>
      <c r="AB406" s="82">
        <v>12.75</v>
      </c>
      <c r="AC406" s="104" t="b">
        <f t="shared" si="44"/>
        <v>0</v>
      </c>
      <c r="AE406" s="71" t="s">
        <v>789</v>
      </c>
      <c r="AG406" s="105">
        <f t="shared" si="49"/>
        <v>9.3074999999999992</v>
      </c>
      <c r="AH406" s="104">
        <f t="shared" si="45"/>
        <v>9.3074999999999992</v>
      </c>
    </row>
    <row r="407" spans="1:34" ht="21.75" customHeight="1" x14ac:dyDescent="0.2">
      <c r="A407" s="77">
        <v>45284</v>
      </c>
      <c r="B407" s="65" t="s">
        <v>253</v>
      </c>
      <c r="C407" s="99" t="s">
        <v>1698</v>
      </c>
      <c r="D407" s="65" t="s">
        <v>3</v>
      </c>
      <c r="E407" s="228" t="s">
        <v>216</v>
      </c>
      <c r="F407" s="246">
        <v>6</v>
      </c>
      <c r="G407" s="88"/>
      <c r="H407" s="88">
        <v>6</v>
      </c>
      <c r="I407" s="305">
        <v>6</v>
      </c>
      <c r="J407" s="345"/>
      <c r="K407" s="345"/>
      <c r="L407" s="235">
        <v>5.4822999999999995</v>
      </c>
      <c r="M407" s="93">
        <v>32.89</v>
      </c>
      <c r="N407" s="311">
        <v>0</v>
      </c>
      <c r="O407" s="311"/>
      <c r="P407" s="311">
        <v>32.893799999999999</v>
      </c>
      <c r="Q407" s="311">
        <v>32.893799999999999</v>
      </c>
      <c r="R407" s="245">
        <v>-3.7999999999982492E-3</v>
      </c>
      <c r="S407" s="313">
        <v>1.0001155366372758</v>
      </c>
      <c r="T407" s="299">
        <v>1.0001155366372758</v>
      </c>
      <c r="U407" s="277">
        <v>7.51</v>
      </c>
      <c r="V407" s="100"/>
      <c r="W407" s="100">
        <f t="shared" si="46"/>
        <v>5.320070732834</v>
      </c>
      <c r="X407" s="101">
        <f t="shared" si="47"/>
        <v>0.70839823339999997</v>
      </c>
      <c r="Y407" s="102" t="b">
        <f t="shared" si="43"/>
        <v>0</v>
      </c>
      <c r="Z407" s="88">
        <v>7.51</v>
      </c>
      <c r="AA407" s="103">
        <f t="shared" si="48"/>
        <v>7.51</v>
      </c>
      <c r="AB407" s="82">
        <v>45.06</v>
      </c>
      <c r="AC407" s="104" t="b">
        <f t="shared" si="44"/>
        <v>0</v>
      </c>
      <c r="AE407" s="71" t="s">
        <v>790</v>
      </c>
      <c r="AG407" s="105">
        <f t="shared" si="49"/>
        <v>5.4822999999999995</v>
      </c>
      <c r="AH407" s="104">
        <f t="shared" si="45"/>
        <v>32.893799999999999</v>
      </c>
    </row>
    <row r="408" spans="1:34" ht="21.75" customHeight="1" x14ac:dyDescent="0.2">
      <c r="A408" s="77">
        <v>45650</v>
      </c>
      <c r="B408" s="65" t="s">
        <v>254</v>
      </c>
      <c r="C408" s="99" t="s">
        <v>1699</v>
      </c>
      <c r="D408" s="65" t="s">
        <v>3</v>
      </c>
      <c r="E408" s="228" t="s">
        <v>255</v>
      </c>
      <c r="F408" s="246">
        <v>1</v>
      </c>
      <c r="G408" s="88"/>
      <c r="H408" s="88">
        <v>1</v>
      </c>
      <c r="I408" s="305">
        <v>1</v>
      </c>
      <c r="J408" s="345"/>
      <c r="K408" s="345"/>
      <c r="L408" s="235">
        <v>41.1282</v>
      </c>
      <c r="M408" s="93">
        <v>41.12</v>
      </c>
      <c r="N408" s="311">
        <v>0</v>
      </c>
      <c r="O408" s="311"/>
      <c r="P408" s="311">
        <v>41.1282</v>
      </c>
      <c r="Q408" s="311">
        <v>41.1282</v>
      </c>
      <c r="R408" s="245">
        <v>-8.2000000000022055E-3</v>
      </c>
      <c r="S408" s="313">
        <v>1.0001994163424126</v>
      </c>
      <c r="T408" s="299">
        <v>1.0001994163424126</v>
      </c>
      <c r="U408" s="277">
        <v>56.34</v>
      </c>
      <c r="V408" s="100"/>
      <c r="W408" s="100">
        <f t="shared" si="46"/>
        <v>39.911156469756001</v>
      </c>
      <c r="X408" s="101">
        <f t="shared" si="47"/>
        <v>0.70839823339999997</v>
      </c>
      <c r="Y408" s="102" t="b">
        <f t="shared" si="43"/>
        <v>0</v>
      </c>
      <c r="Z408" s="88">
        <v>56.34</v>
      </c>
      <c r="AA408" s="103">
        <f t="shared" si="48"/>
        <v>56.34</v>
      </c>
      <c r="AB408" s="82">
        <v>56.34</v>
      </c>
      <c r="AC408" s="104" t="b">
        <f t="shared" si="44"/>
        <v>0</v>
      </c>
      <c r="AE408" s="71" t="s">
        <v>791</v>
      </c>
      <c r="AG408" s="105">
        <f t="shared" si="49"/>
        <v>41.1282</v>
      </c>
      <c r="AH408" s="104">
        <f t="shared" si="45"/>
        <v>41.1282</v>
      </c>
    </row>
    <row r="409" spans="1:34" ht="30.75" customHeight="1" x14ac:dyDescent="0.2">
      <c r="A409" s="77">
        <v>46015</v>
      </c>
      <c r="B409" s="66">
        <v>97670</v>
      </c>
      <c r="C409" s="99" t="s">
        <v>1700</v>
      </c>
      <c r="D409" s="65" t="s">
        <v>3</v>
      </c>
      <c r="E409" s="228" t="s">
        <v>32</v>
      </c>
      <c r="F409" s="246">
        <v>40</v>
      </c>
      <c r="G409" s="88"/>
      <c r="H409" s="88">
        <v>40</v>
      </c>
      <c r="I409" s="305">
        <v>40</v>
      </c>
      <c r="J409" s="345"/>
      <c r="K409" s="345"/>
      <c r="L409" s="235">
        <v>22.856299999999997</v>
      </c>
      <c r="M409" s="93">
        <v>914.25</v>
      </c>
      <c r="N409" s="311">
        <v>0</v>
      </c>
      <c r="O409" s="311"/>
      <c r="P409" s="311">
        <v>914.25199999999995</v>
      </c>
      <c r="Q409" s="311">
        <v>914.25199999999995</v>
      </c>
      <c r="R409" s="245">
        <v>-1.9999999999527063E-3</v>
      </c>
      <c r="S409" s="313">
        <v>1.0000021875854526</v>
      </c>
      <c r="T409" s="299">
        <v>1.0000021875854526</v>
      </c>
      <c r="U409" s="277">
        <v>31.31</v>
      </c>
      <c r="V409" s="100"/>
      <c r="W409" s="100">
        <f t="shared" si="46"/>
        <v>22.179948687753999</v>
      </c>
      <c r="X409" s="101">
        <f t="shared" si="47"/>
        <v>0.70839823339999997</v>
      </c>
      <c r="Y409" s="102" t="b">
        <f t="shared" si="43"/>
        <v>0</v>
      </c>
      <c r="Z409" s="88">
        <v>31.31</v>
      </c>
      <c r="AA409" s="103">
        <f t="shared" si="48"/>
        <v>31.31</v>
      </c>
      <c r="AB409" s="76">
        <v>1252.4000000000001</v>
      </c>
      <c r="AC409" s="104" t="b">
        <f t="shared" si="44"/>
        <v>0</v>
      </c>
      <c r="AE409" s="106" t="s">
        <v>1316</v>
      </c>
      <c r="AG409" s="105">
        <f t="shared" si="49"/>
        <v>22.856299999999997</v>
      </c>
      <c r="AH409" s="104">
        <f t="shared" si="45"/>
        <v>914.25199999999995</v>
      </c>
    </row>
    <row r="410" spans="1:34" ht="17.25" customHeight="1" x14ac:dyDescent="0.2">
      <c r="A410" s="143" t="s">
        <v>792</v>
      </c>
      <c r="B410" s="144"/>
      <c r="C410" s="135" t="s">
        <v>219</v>
      </c>
      <c r="D410" s="145"/>
      <c r="E410" s="233"/>
      <c r="F410" s="256"/>
      <c r="G410" s="145"/>
      <c r="H410" s="145"/>
      <c r="I410" s="309"/>
      <c r="J410" s="350"/>
      <c r="K410" s="350"/>
      <c r="L410" s="239"/>
      <c r="M410" s="146">
        <v>2925.58</v>
      </c>
      <c r="N410" s="146"/>
      <c r="O410" s="146"/>
      <c r="P410" s="146">
        <v>2925.6136999999999</v>
      </c>
      <c r="Q410" s="146">
        <v>2925.6136999999999</v>
      </c>
      <c r="R410" s="267">
        <v>-3.3699999999953434E-2</v>
      </c>
      <c r="S410" s="293">
        <v>1.0000115190833954</v>
      </c>
      <c r="T410" s="267"/>
      <c r="U410" s="283"/>
      <c r="V410" s="100"/>
      <c r="W410" s="100">
        <f t="shared" si="46"/>
        <v>0</v>
      </c>
      <c r="X410" s="101" t="e">
        <f t="shared" si="47"/>
        <v>#DIV/0!</v>
      </c>
      <c r="Y410" s="102" t="b">
        <f t="shared" si="43"/>
        <v>1</v>
      </c>
      <c r="Z410" s="145"/>
      <c r="AA410" s="103">
        <f t="shared" si="48"/>
        <v>0</v>
      </c>
      <c r="AB410" s="148">
        <v>4007.69</v>
      </c>
      <c r="AC410" s="104" t="b">
        <f t="shared" si="44"/>
        <v>0</v>
      </c>
      <c r="AE410" s="135" t="s">
        <v>695</v>
      </c>
      <c r="AG410" s="105">
        <f t="shared" si="49"/>
        <v>0</v>
      </c>
      <c r="AH410" s="104">
        <f t="shared" si="45"/>
        <v>0</v>
      </c>
    </row>
    <row r="411" spans="1:34" ht="32.25" customHeight="1" x14ac:dyDescent="0.2">
      <c r="A411" s="65" t="s">
        <v>793</v>
      </c>
      <c r="B411" s="66">
        <v>97888</v>
      </c>
      <c r="C411" s="99" t="s">
        <v>1701</v>
      </c>
      <c r="D411" s="65" t="s">
        <v>3</v>
      </c>
      <c r="E411" s="228" t="s">
        <v>122</v>
      </c>
      <c r="F411" s="246">
        <v>4</v>
      </c>
      <c r="G411" s="88"/>
      <c r="H411" s="88">
        <v>4</v>
      </c>
      <c r="I411" s="305">
        <v>4</v>
      </c>
      <c r="J411" s="345"/>
      <c r="K411" s="345"/>
      <c r="L411" s="235">
        <v>501.35669999999993</v>
      </c>
      <c r="M411" s="93">
        <v>2005.42</v>
      </c>
      <c r="N411" s="311">
        <v>0</v>
      </c>
      <c r="O411" s="311"/>
      <c r="P411" s="311">
        <v>2005.4267999999997</v>
      </c>
      <c r="Q411" s="311">
        <v>2005.4267999999997</v>
      </c>
      <c r="R411" s="245">
        <v>-6.7999999996573024E-3</v>
      </c>
      <c r="S411" s="313">
        <v>1.0000033908109023</v>
      </c>
      <c r="T411" s="299">
        <v>1.0000033908109023</v>
      </c>
      <c r="U411" s="277">
        <v>686.79</v>
      </c>
      <c r="V411" s="100"/>
      <c r="W411" s="100">
        <f t="shared" si="46"/>
        <v>486.52082271678597</v>
      </c>
      <c r="X411" s="101">
        <f t="shared" si="47"/>
        <v>0.70839823339999997</v>
      </c>
      <c r="Y411" s="102" t="b">
        <f t="shared" si="43"/>
        <v>0</v>
      </c>
      <c r="Z411" s="88">
        <v>686.79</v>
      </c>
      <c r="AA411" s="103">
        <f t="shared" si="48"/>
        <v>686.79</v>
      </c>
      <c r="AB411" s="76">
        <v>2747.16</v>
      </c>
      <c r="AC411" s="104" t="b">
        <f t="shared" si="44"/>
        <v>0</v>
      </c>
      <c r="AE411" s="71" t="s">
        <v>794</v>
      </c>
      <c r="AG411" s="105">
        <f t="shared" si="49"/>
        <v>501.35669999999993</v>
      </c>
      <c r="AH411" s="104">
        <f t="shared" si="45"/>
        <v>2005.4267999999997</v>
      </c>
    </row>
    <row r="412" spans="1:34" ht="29.25" customHeight="1" x14ac:dyDescent="0.2">
      <c r="A412" s="65" t="s">
        <v>795</v>
      </c>
      <c r="B412" s="66">
        <v>91944</v>
      </c>
      <c r="C412" s="99" t="s">
        <v>1667</v>
      </c>
      <c r="D412" s="65" t="s">
        <v>3</v>
      </c>
      <c r="E412" s="228" t="s">
        <v>122</v>
      </c>
      <c r="F412" s="246">
        <v>3</v>
      </c>
      <c r="G412" s="88"/>
      <c r="H412" s="88">
        <v>3</v>
      </c>
      <c r="I412" s="305">
        <v>3</v>
      </c>
      <c r="J412" s="345"/>
      <c r="K412" s="345"/>
      <c r="L412" s="235">
        <v>13.651</v>
      </c>
      <c r="M412" s="93">
        <v>40.950000000000003</v>
      </c>
      <c r="N412" s="311">
        <v>0</v>
      </c>
      <c r="O412" s="311"/>
      <c r="P412" s="311">
        <v>40.953000000000003</v>
      </c>
      <c r="Q412" s="311">
        <v>40.953000000000003</v>
      </c>
      <c r="R412" s="245">
        <v>-3.0000000000001137E-3</v>
      </c>
      <c r="S412" s="313">
        <v>1.00007326007326</v>
      </c>
      <c r="T412" s="299">
        <v>1.00007326007326</v>
      </c>
      <c r="U412" s="277">
        <v>18.7</v>
      </c>
      <c r="V412" s="100"/>
      <c r="W412" s="100">
        <f t="shared" si="46"/>
        <v>13.247046964579999</v>
      </c>
      <c r="X412" s="101">
        <f t="shared" si="47"/>
        <v>0.70839823339999997</v>
      </c>
      <c r="Y412" s="102" t="b">
        <f t="shared" si="43"/>
        <v>0</v>
      </c>
      <c r="Z412" s="88">
        <v>18.7</v>
      </c>
      <c r="AA412" s="103">
        <f t="shared" si="48"/>
        <v>18.7</v>
      </c>
      <c r="AB412" s="82">
        <v>56.1</v>
      </c>
      <c r="AC412" s="104" t="b">
        <f t="shared" si="44"/>
        <v>0</v>
      </c>
      <c r="AE412" s="106" t="s">
        <v>1308</v>
      </c>
      <c r="AG412" s="105">
        <f t="shared" si="49"/>
        <v>13.651</v>
      </c>
      <c r="AH412" s="104">
        <f t="shared" si="45"/>
        <v>40.953000000000003</v>
      </c>
    </row>
    <row r="413" spans="1:34" ht="27.75" customHeight="1" x14ac:dyDescent="0.2">
      <c r="A413" s="65" t="s">
        <v>796</v>
      </c>
      <c r="B413" s="66">
        <v>95795</v>
      </c>
      <c r="C413" s="99" t="s">
        <v>1702</v>
      </c>
      <c r="D413" s="65" t="s">
        <v>3</v>
      </c>
      <c r="E413" s="228" t="s">
        <v>122</v>
      </c>
      <c r="F413" s="246">
        <v>2</v>
      </c>
      <c r="G413" s="88"/>
      <c r="H413" s="88">
        <v>2</v>
      </c>
      <c r="I413" s="305">
        <v>2</v>
      </c>
      <c r="J413" s="345"/>
      <c r="K413" s="345"/>
      <c r="L413" s="235">
        <v>34.054499999999997</v>
      </c>
      <c r="M413" s="93">
        <v>68.099999999999994</v>
      </c>
      <c r="N413" s="311">
        <v>0</v>
      </c>
      <c r="O413" s="311"/>
      <c r="P413" s="311">
        <v>68.108999999999995</v>
      </c>
      <c r="Q413" s="311">
        <v>68.108999999999995</v>
      </c>
      <c r="R413" s="245">
        <v>-9.0000000000003411E-3</v>
      </c>
      <c r="S413" s="313">
        <v>1.0001321585903085</v>
      </c>
      <c r="T413" s="299">
        <v>1.0001321585903085</v>
      </c>
      <c r="U413" s="277">
        <v>46.65</v>
      </c>
      <c r="V413" s="100"/>
      <c r="W413" s="100">
        <f t="shared" si="46"/>
        <v>33.046777588109997</v>
      </c>
      <c r="X413" s="101">
        <f t="shared" si="47"/>
        <v>0.70839823339999997</v>
      </c>
      <c r="Y413" s="102" t="b">
        <f t="shared" si="43"/>
        <v>0</v>
      </c>
      <c r="Z413" s="88">
        <v>46.65</v>
      </c>
      <c r="AA413" s="103">
        <f t="shared" si="48"/>
        <v>46.65</v>
      </c>
      <c r="AB413" s="82">
        <v>93.3</v>
      </c>
      <c r="AC413" s="104" t="b">
        <f t="shared" si="44"/>
        <v>0</v>
      </c>
      <c r="AE413" s="106" t="s">
        <v>1317</v>
      </c>
      <c r="AG413" s="105">
        <f t="shared" si="49"/>
        <v>34.054499999999997</v>
      </c>
      <c r="AH413" s="104">
        <f t="shared" si="45"/>
        <v>68.108999999999995</v>
      </c>
    </row>
    <row r="414" spans="1:34" ht="30.75" customHeight="1" x14ac:dyDescent="0.2">
      <c r="A414" s="65" t="s">
        <v>797</v>
      </c>
      <c r="B414" s="66">
        <v>95787</v>
      </c>
      <c r="C414" s="99" t="s">
        <v>1703</v>
      </c>
      <c r="D414" s="65" t="s">
        <v>3</v>
      </c>
      <c r="E414" s="228" t="s">
        <v>122</v>
      </c>
      <c r="F414" s="246">
        <v>6</v>
      </c>
      <c r="G414" s="88"/>
      <c r="H414" s="88">
        <v>6</v>
      </c>
      <c r="I414" s="305">
        <v>6</v>
      </c>
      <c r="J414" s="345"/>
      <c r="K414" s="345"/>
      <c r="L414" s="235">
        <v>29.820500000000003</v>
      </c>
      <c r="M414" s="93">
        <v>178.92</v>
      </c>
      <c r="N414" s="311">
        <v>0</v>
      </c>
      <c r="O414" s="311"/>
      <c r="P414" s="311">
        <v>178.923</v>
      </c>
      <c r="Q414" s="311">
        <v>178.923</v>
      </c>
      <c r="R414" s="245">
        <v>-3.0000000000143245E-3</v>
      </c>
      <c r="S414" s="313">
        <v>1.0000167672702884</v>
      </c>
      <c r="T414" s="299">
        <v>1.0000167672702884</v>
      </c>
      <c r="U414" s="277">
        <v>40.85</v>
      </c>
      <c r="V414" s="100"/>
      <c r="W414" s="100">
        <f t="shared" si="46"/>
        <v>28.938067834390001</v>
      </c>
      <c r="X414" s="101">
        <f t="shared" si="47"/>
        <v>0.70839823339999997</v>
      </c>
      <c r="Y414" s="102" t="b">
        <f t="shared" si="43"/>
        <v>0</v>
      </c>
      <c r="Z414" s="88">
        <v>40.85</v>
      </c>
      <c r="AA414" s="103">
        <f t="shared" si="48"/>
        <v>40.85</v>
      </c>
      <c r="AB414" s="82">
        <v>245.1</v>
      </c>
      <c r="AC414" s="104" t="b">
        <f t="shared" si="44"/>
        <v>0</v>
      </c>
      <c r="AE414" s="106" t="s">
        <v>1318</v>
      </c>
      <c r="AG414" s="105">
        <f t="shared" si="49"/>
        <v>29.820500000000003</v>
      </c>
      <c r="AH414" s="104">
        <f t="shared" si="45"/>
        <v>178.923</v>
      </c>
    </row>
    <row r="415" spans="1:34" ht="32.25" customHeight="1" x14ac:dyDescent="0.2">
      <c r="A415" s="65" t="s">
        <v>798</v>
      </c>
      <c r="B415" s="66">
        <v>95789</v>
      </c>
      <c r="C415" s="99" t="s">
        <v>1677</v>
      </c>
      <c r="D415" s="65" t="s">
        <v>3</v>
      </c>
      <c r="E415" s="228" t="s">
        <v>122</v>
      </c>
      <c r="F415" s="246">
        <v>4</v>
      </c>
      <c r="G415" s="88"/>
      <c r="H415" s="88">
        <v>4</v>
      </c>
      <c r="I415" s="305">
        <v>4</v>
      </c>
      <c r="J415" s="345"/>
      <c r="K415" s="345"/>
      <c r="L415" s="235">
        <v>41.120899999999999</v>
      </c>
      <c r="M415" s="93">
        <v>164.48</v>
      </c>
      <c r="N415" s="311">
        <v>0</v>
      </c>
      <c r="O415" s="311"/>
      <c r="P415" s="311">
        <v>164.4836</v>
      </c>
      <c r="Q415" s="311">
        <v>164.4836</v>
      </c>
      <c r="R415" s="245">
        <v>-3.6000000000058208E-3</v>
      </c>
      <c r="S415" s="313">
        <v>1.0000218871595332</v>
      </c>
      <c r="T415" s="299">
        <v>1.0000218871595332</v>
      </c>
      <c r="U415" s="277">
        <v>56.33</v>
      </c>
      <c r="V415" s="100"/>
      <c r="W415" s="100">
        <f t="shared" si="46"/>
        <v>39.904072487421999</v>
      </c>
      <c r="X415" s="101">
        <f t="shared" si="47"/>
        <v>0.70839823339999997</v>
      </c>
      <c r="Y415" s="102" t="b">
        <f t="shared" si="43"/>
        <v>0</v>
      </c>
      <c r="Z415" s="88">
        <v>56.33</v>
      </c>
      <c r="AA415" s="103">
        <f t="shared" si="48"/>
        <v>56.33</v>
      </c>
      <c r="AB415" s="82">
        <v>225.32</v>
      </c>
      <c r="AC415" s="104" t="b">
        <f t="shared" si="44"/>
        <v>0</v>
      </c>
      <c r="AE415" s="106" t="s">
        <v>1307</v>
      </c>
      <c r="AG415" s="105">
        <f t="shared" si="49"/>
        <v>41.120899999999999</v>
      </c>
      <c r="AH415" s="104">
        <f t="shared" si="45"/>
        <v>164.4836</v>
      </c>
    </row>
    <row r="416" spans="1:34" ht="48" customHeight="1" x14ac:dyDescent="0.2">
      <c r="A416" s="65" t="s">
        <v>799</v>
      </c>
      <c r="B416" s="65" t="s">
        <v>256</v>
      </c>
      <c r="C416" s="99" t="s">
        <v>1704</v>
      </c>
      <c r="D416" s="65" t="s">
        <v>3</v>
      </c>
      <c r="E416" s="228" t="s">
        <v>122</v>
      </c>
      <c r="F416" s="246">
        <v>3</v>
      </c>
      <c r="G416" s="88"/>
      <c r="H416" s="88">
        <v>3</v>
      </c>
      <c r="I416" s="305">
        <v>3</v>
      </c>
      <c r="J416" s="345"/>
      <c r="K416" s="345"/>
      <c r="L416" s="235">
        <v>42.3108</v>
      </c>
      <c r="M416" s="93">
        <v>126.93</v>
      </c>
      <c r="N416" s="311">
        <v>0</v>
      </c>
      <c r="O416" s="311"/>
      <c r="P416" s="311">
        <v>126.9324</v>
      </c>
      <c r="Q416" s="311">
        <v>126.9324</v>
      </c>
      <c r="R416" s="245">
        <v>-2.3999999999944066E-3</v>
      </c>
      <c r="S416" s="313">
        <v>1.0000189080595603</v>
      </c>
      <c r="T416" s="299">
        <v>1.0000189080595603</v>
      </c>
      <c r="U416" s="277">
        <v>57.96</v>
      </c>
      <c r="V416" s="100"/>
      <c r="W416" s="100">
        <f t="shared" si="46"/>
        <v>41.058761607864</v>
      </c>
      <c r="X416" s="101">
        <f t="shared" si="47"/>
        <v>0.70839823339999997</v>
      </c>
      <c r="Y416" s="102" t="b">
        <f t="shared" si="43"/>
        <v>0</v>
      </c>
      <c r="Z416" s="88">
        <v>57.96</v>
      </c>
      <c r="AA416" s="103">
        <f t="shared" si="48"/>
        <v>57.96</v>
      </c>
      <c r="AB416" s="82">
        <v>173.88</v>
      </c>
      <c r="AC416" s="104" t="b">
        <f t="shared" si="44"/>
        <v>0</v>
      </c>
      <c r="AE416" s="106" t="s">
        <v>1319</v>
      </c>
      <c r="AG416" s="105">
        <f t="shared" si="49"/>
        <v>42.3108</v>
      </c>
      <c r="AH416" s="104">
        <f t="shared" si="45"/>
        <v>126.9324</v>
      </c>
    </row>
    <row r="417" spans="1:34" ht="18" customHeight="1" x14ac:dyDescent="0.2">
      <c r="A417" s="65" t="s">
        <v>800</v>
      </c>
      <c r="B417" s="65" t="s">
        <v>257</v>
      </c>
      <c r="C417" s="99" t="s">
        <v>1705</v>
      </c>
      <c r="D417" s="65" t="s">
        <v>3</v>
      </c>
      <c r="E417" s="228" t="s">
        <v>122</v>
      </c>
      <c r="F417" s="246">
        <v>3</v>
      </c>
      <c r="G417" s="88"/>
      <c r="H417" s="88">
        <v>3</v>
      </c>
      <c r="I417" s="305">
        <v>3</v>
      </c>
      <c r="J417" s="345"/>
      <c r="K417" s="345"/>
      <c r="L417" s="235">
        <v>113.59530000000001</v>
      </c>
      <c r="M417" s="93">
        <v>340.78</v>
      </c>
      <c r="N417" s="311">
        <v>0</v>
      </c>
      <c r="O417" s="311"/>
      <c r="P417" s="311">
        <v>340.78590000000003</v>
      </c>
      <c r="Q417" s="311">
        <v>340.78590000000003</v>
      </c>
      <c r="R417" s="245">
        <v>-5.9000000000537511E-3</v>
      </c>
      <c r="S417" s="313">
        <v>1.0000173132226071</v>
      </c>
      <c r="T417" s="299">
        <v>1.0000173132226071</v>
      </c>
      <c r="U417" s="277">
        <v>155.61000000000001</v>
      </c>
      <c r="V417" s="100"/>
      <c r="W417" s="100">
        <f t="shared" si="46"/>
        <v>110.233849099374</v>
      </c>
      <c r="X417" s="101">
        <f t="shared" si="47"/>
        <v>0.70839823339999997</v>
      </c>
      <c r="Y417" s="102" t="b">
        <f t="shared" si="43"/>
        <v>0</v>
      </c>
      <c r="Z417" s="88">
        <v>155.61000000000001</v>
      </c>
      <c r="AA417" s="103">
        <f t="shared" si="48"/>
        <v>155.61000000000001</v>
      </c>
      <c r="AB417" s="82">
        <v>466.83</v>
      </c>
      <c r="AC417" s="104" t="b">
        <f t="shared" si="44"/>
        <v>0</v>
      </c>
      <c r="AE417" s="71" t="s">
        <v>801</v>
      </c>
      <c r="AG417" s="105">
        <f t="shared" si="49"/>
        <v>113.59530000000001</v>
      </c>
      <c r="AH417" s="104">
        <f t="shared" si="45"/>
        <v>340.78590000000003</v>
      </c>
    </row>
    <row r="418" spans="1:34" ht="18" customHeight="1" x14ac:dyDescent="0.2">
      <c r="A418" s="143" t="s">
        <v>802</v>
      </c>
      <c r="B418" s="144"/>
      <c r="C418" s="135" t="s">
        <v>1655</v>
      </c>
      <c r="D418" s="145"/>
      <c r="E418" s="233"/>
      <c r="F418" s="256"/>
      <c r="G418" s="145"/>
      <c r="H418" s="145"/>
      <c r="I418" s="309"/>
      <c r="J418" s="350"/>
      <c r="K418" s="350"/>
      <c r="L418" s="239"/>
      <c r="M418" s="146">
        <v>42006.720000000008</v>
      </c>
      <c r="N418" s="146"/>
      <c r="O418" s="146"/>
      <c r="P418" s="146">
        <v>42006.791499999999</v>
      </c>
      <c r="Q418" s="146">
        <v>42006.791499999999</v>
      </c>
      <c r="R418" s="267">
        <v>-7.1499999990919605E-2</v>
      </c>
      <c r="S418" s="293">
        <v>1.0000017021086147</v>
      </c>
      <c r="T418" s="267"/>
      <c r="U418" s="283"/>
      <c r="V418" s="100"/>
      <c r="W418" s="100">
        <f t="shared" si="46"/>
        <v>0</v>
      </c>
      <c r="X418" s="101" t="e">
        <f t="shared" si="47"/>
        <v>#DIV/0!</v>
      </c>
      <c r="Y418" s="102" t="b">
        <f t="shared" ref="Y418:Y481" si="50">Z418=L418</f>
        <v>1</v>
      </c>
      <c r="Z418" s="145"/>
      <c r="AA418" s="103">
        <f t="shared" si="48"/>
        <v>0</v>
      </c>
      <c r="AB418" s="148">
        <v>57543.55</v>
      </c>
      <c r="AC418" s="104" t="b">
        <f t="shared" ref="AC418:AC481" si="51">AB418=M418</f>
        <v>0</v>
      </c>
      <c r="AE418" s="135" t="s">
        <v>697</v>
      </c>
      <c r="AG418" s="105">
        <f t="shared" si="49"/>
        <v>0</v>
      </c>
      <c r="AH418" s="104">
        <f t="shared" ref="AH418:AH481" si="52">F418*AG418</f>
        <v>0</v>
      </c>
    </row>
    <row r="419" spans="1:34" ht="34.5" customHeight="1" x14ac:dyDescent="0.2">
      <c r="A419" s="65" t="s">
        <v>803</v>
      </c>
      <c r="B419" s="66">
        <v>91926</v>
      </c>
      <c r="C419" s="99" t="s">
        <v>1706</v>
      </c>
      <c r="D419" s="65" t="s">
        <v>3</v>
      </c>
      <c r="E419" s="228" t="s">
        <v>32</v>
      </c>
      <c r="F419" s="248">
        <v>300</v>
      </c>
      <c r="G419" s="86"/>
      <c r="H419" s="86">
        <v>300</v>
      </c>
      <c r="I419" s="305">
        <v>300</v>
      </c>
      <c r="J419" s="345"/>
      <c r="K419" s="345"/>
      <c r="L419" s="235">
        <v>4.1318000000000001</v>
      </c>
      <c r="M419" s="93">
        <v>1239.54</v>
      </c>
      <c r="N419" s="311">
        <v>0</v>
      </c>
      <c r="O419" s="311"/>
      <c r="P419" s="311">
        <v>1239.54</v>
      </c>
      <c r="Q419" s="311">
        <v>1239.54</v>
      </c>
      <c r="R419" s="245">
        <v>0</v>
      </c>
      <c r="S419" s="313">
        <v>1</v>
      </c>
      <c r="T419" s="299">
        <v>1</v>
      </c>
      <c r="U419" s="277">
        <v>5.66</v>
      </c>
      <c r="V419" s="100"/>
      <c r="W419" s="100">
        <f t="shared" si="46"/>
        <v>4.0095340010439999</v>
      </c>
      <c r="X419" s="101">
        <f t="shared" si="47"/>
        <v>0.70839823339999997</v>
      </c>
      <c r="Y419" s="102" t="b">
        <f t="shared" si="50"/>
        <v>0</v>
      </c>
      <c r="Z419" s="88">
        <v>5.66</v>
      </c>
      <c r="AA419" s="103">
        <f t="shared" si="48"/>
        <v>5.66</v>
      </c>
      <c r="AB419" s="76">
        <v>1698</v>
      </c>
      <c r="AC419" s="104" t="b">
        <f t="shared" si="51"/>
        <v>0</v>
      </c>
      <c r="AE419" s="106" t="s">
        <v>1320</v>
      </c>
      <c r="AG419" s="105">
        <f t="shared" si="49"/>
        <v>4.1318000000000001</v>
      </c>
      <c r="AH419" s="104">
        <f t="shared" si="52"/>
        <v>1239.54</v>
      </c>
    </row>
    <row r="420" spans="1:34" ht="33.75" customHeight="1" x14ac:dyDescent="0.2">
      <c r="A420" s="65" t="s">
        <v>804</v>
      </c>
      <c r="B420" s="66">
        <v>91930</v>
      </c>
      <c r="C420" s="99" t="s">
        <v>1707</v>
      </c>
      <c r="D420" s="65" t="s">
        <v>3</v>
      </c>
      <c r="E420" s="228" t="s">
        <v>32</v>
      </c>
      <c r="F420" s="248">
        <v>10</v>
      </c>
      <c r="G420" s="86"/>
      <c r="H420" s="86">
        <v>10</v>
      </c>
      <c r="I420" s="305">
        <v>10</v>
      </c>
      <c r="J420" s="345"/>
      <c r="K420" s="345"/>
      <c r="L420" s="235">
        <v>8.8767999999999994</v>
      </c>
      <c r="M420" s="93">
        <v>88.76</v>
      </c>
      <c r="N420" s="311">
        <v>0</v>
      </c>
      <c r="O420" s="311"/>
      <c r="P420" s="311">
        <v>88.768000000000001</v>
      </c>
      <c r="Q420" s="311">
        <v>88.768000000000001</v>
      </c>
      <c r="R420" s="245">
        <v>-7.9999999999955662E-3</v>
      </c>
      <c r="S420" s="313">
        <v>1.0000901306894998</v>
      </c>
      <c r="T420" s="299">
        <v>1.0000901306894998</v>
      </c>
      <c r="U420" s="277">
        <v>12.16</v>
      </c>
      <c r="V420" s="100"/>
      <c r="W420" s="100">
        <f t="shared" si="46"/>
        <v>8.6141225181439989</v>
      </c>
      <c r="X420" s="101">
        <f t="shared" si="47"/>
        <v>0.70839823339999985</v>
      </c>
      <c r="Y420" s="102" t="b">
        <f t="shared" si="50"/>
        <v>0</v>
      </c>
      <c r="Z420" s="88">
        <v>12.16</v>
      </c>
      <c r="AA420" s="103">
        <f t="shared" si="48"/>
        <v>12.16</v>
      </c>
      <c r="AB420" s="82">
        <v>121.6</v>
      </c>
      <c r="AC420" s="104" t="b">
        <f t="shared" si="51"/>
        <v>0</v>
      </c>
      <c r="AE420" s="106" t="s">
        <v>1321</v>
      </c>
      <c r="AG420" s="105">
        <f t="shared" si="49"/>
        <v>8.8767999999999994</v>
      </c>
      <c r="AH420" s="104">
        <f t="shared" si="52"/>
        <v>88.768000000000001</v>
      </c>
    </row>
    <row r="421" spans="1:34" ht="32.25" customHeight="1" x14ac:dyDescent="0.2">
      <c r="A421" s="65" t="s">
        <v>805</v>
      </c>
      <c r="B421" s="66">
        <v>101884</v>
      </c>
      <c r="C421" s="99" t="s">
        <v>1708</v>
      </c>
      <c r="D421" s="65" t="s">
        <v>3</v>
      </c>
      <c r="E421" s="228" t="s">
        <v>32</v>
      </c>
      <c r="F421" s="248">
        <v>35</v>
      </c>
      <c r="G421" s="86"/>
      <c r="H421" s="86">
        <v>35</v>
      </c>
      <c r="I421" s="305">
        <v>35</v>
      </c>
      <c r="J421" s="345"/>
      <c r="K421" s="345"/>
      <c r="L421" s="235">
        <v>9.9937000000000005</v>
      </c>
      <c r="M421" s="93">
        <v>349.77</v>
      </c>
      <c r="N421" s="311">
        <v>0</v>
      </c>
      <c r="O421" s="311"/>
      <c r="P421" s="311">
        <v>349.77950000000004</v>
      </c>
      <c r="Q421" s="311">
        <v>349.77950000000004</v>
      </c>
      <c r="R421" s="245">
        <v>-9.5000000000595719E-3</v>
      </c>
      <c r="S421" s="313">
        <v>1.0000271607056068</v>
      </c>
      <c r="T421" s="299">
        <v>1.0000271607056068</v>
      </c>
      <c r="U421" s="277">
        <v>13.69</v>
      </c>
      <c r="V421" s="100"/>
      <c r="W421" s="100">
        <f t="shared" si="46"/>
        <v>9.6979718152459995</v>
      </c>
      <c r="X421" s="101">
        <f t="shared" si="47"/>
        <v>0.70839823339999997</v>
      </c>
      <c r="Y421" s="102" t="b">
        <f t="shared" si="50"/>
        <v>0</v>
      </c>
      <c r="Z421" s="88">
        <v>13.69</v>
      </c>
      <c r="AA421" s="103">
        <f t="shared" si="48"/>
        <v>13.69</v>
      </c>
      <c r="AB421" s="82">
        <v>479.15</v>
      </c>
      <c r="AC421" s="104" t="b">
        <f t="shared" si="51"/>
        <v>0</v>
      </c>
      <c r="AE421" s="106" t="s">
        <v>1322</v>
      </c>
      <c r="AG421" s="105">
        <f t="shared" si="49"/>
        <v>9.9937000000000005</v>
      </c>
      <c r="AH421" s="104">
        <f t="shared" si="52"/>
        <v>349.77950000000004</v>
      </c>
    </row>
    <row r="422" spans="1:34" ht="33" customHeight="1" x14ac:dyDescent="0.2">
      <c r="A422" s="65" t="s">
        <v>806</v>
      </c>
      <c r="B422" s="66">
        <v>101886</v>
      </c>
      <c r="C422" s="99" t="s">
        <v>1709</v>
      </c>
      <c r="D422" s="65" t="s">
        <v>3</v>
      </c>
      <c r="E422" s="228" t="s">
        <v>32</v>
      </c>
      <c r="F422" s="248">
        <v>80</v>
      </c>
      <c r="G422" s="86"/>
      <c r="H422" s="86">
        <v>80</v>
      </c>
      <c r="I422" s="305">
        <v>80</v>
      </c>
      <c r="J422" s="345"/>
      <c r="K422" s="345"/>
      <c r="L422" s="235">
        <v>14.344499999999998</v>
      </c>
      <c r="M422" s="93">
        <v>1147.56</v>
      </c>
      <c r="N422" s="311">
        <v>0</v>
      </c>
      <c r="O422" s="311"/>
      <c r="P422" s="311">
        <v>1147.56</v>
      </c>
      <c r="Q422" s="311">
        <v>1147.56</v>
      </c>
      <c r="R422" s="245">
        <v>0</v>
      </c>
      <c r="S422" s="313">
        <v>1</v>
      </c>
      <c r="T422" s="299">
        <v>1</v>
      </c>
      <c r="U422" s="277">
        <v>19.649999999999999</v>
      </c>
      <c r="V422" s="100"/>
      <c r="W422" s="100">
        <f t="shared" si="46"/>
        <v>13.920025286309999</v>
      </c>
      <c r="X422" s="101">
        <f t="shared" si="47"/>
        <v>0.70839823339999997</v>
      </c>
      <c r="Y422" s="102" t="b">
        <f t="shared" si="50"/>
        <v>0</v>
      </c>
      <c r="Z422" s="88">
        <v>19.649999999999999</v>
      </c>
      <c r="AA422" s="103">
        <f t="shared" si="48"/>
        <v>19.649999999999999</v>
      </c>
      <c r="AB422" s="76">
        <v>1572</v>
      </c>
      <c r="AC422" s="104" t="b">
        <f t="shared" si="51"/>
        <v>0</v>
      </c>
      <c r="AE422" s="106" t="s">
        <v>1323</v>
      </c>
      <c r="AG422" s="105">
        <f t="shared" si="49"/>
        <v>14.344499999999998</v>
      </c>
      <c r="AH422" s="104">
        <f t="shared" si="52"/>
        <v>1147.56</v>
      </c>
    </row>
    <row r="423" spans="1:34" ht="21" customHeight="1" x14ac:dyDescent="0.2">
      <c r="A423" s="65" t="s">
        <v>807</v>
      </c>
      <c r="B423" s="65" t="s">
        <v>258</v>
      </c>
      <c r="C423" s="99" t="s">
        <v>1710</v>
      </c>
      <c r="D423" s="65" t="s">
        <v>3</v>
      </c>
      <c r="E423" s="228" t="s">
        <v>32</v>
      </c>
      <c r="F423" s="248">
        <v>80</v>
      </c>
      <c r="G423" s="86"/>
      <c r="H423" s="86">
        <v>80</v>
      </c>
      <c r="I423" s="305">
        <v>80</v>
      </c>
      <c r="J423" s="345"/>
      <c r="K423" s="345"/>
      <c r="L423" s="235">
        <v>11.4026</v>
      </c>
      <c r="M423" s="93">
        <v>912.2</v>
      </c>
      <c r="N423" s="311">
        <v>0</v>
      </c>
      <c r="O423" s="311"/>
      <c r="P423" s="311">
        <v>912.20799999999997</v>
      </c>
      <c r="Q423" s="311">
        <v>912.20799999999997</v>
      </c>
      <c r="R423" s="245">
        <v>-7.9999999999245119E-3</v>
      </c>
      <c r="S423" s="313">
        <v>1.0000087700065774</v>
      </c>
      <c r="T423" s="299">
        <v>1.0000087700065774</v>
      </c>
      <c r="U423" s="277">
        <v>15.62</v>
      </c>
      <c r="V423" s="100"/>
      <c r="W423" s="100">
        <f t="shared" si="46"/>
        <v>11.065180405707999</v>
      </c>
      <c r="X423" s="101">
        <f t="shared" si="47"/>
        <v>0.70839823339999997</v>
      </c>
      <c r="Y423" s="102" t="b">
        <f t="shared" si="50"/>
        <v>0</v>
      </c>
      <c r="Z423" s="88">
        <v>15.62</v>
      </c>
      <c r="AA423" s="103">
        <f t="shared" si="48"/>
        <v>15.62</v>
      </c>
      <c r="AB423" s="76">
        <v>1249.5999999999999</v>
      </c>
      <c r="AC423" s="104" t="b">
        <f t="shared" si="51"/>
        <v>0</v>
      </c>
      <c r="AE423" s="71" t="s">
        <v>808</v>
      </c>
      <c r="AG423" s="105">
        <f t="shared" si="49"/>
        <v>11.4026</v>
      </c>
      <c r="AH423" s="104">
        <f t="shared" si="52"/>
        <v>912.20799999999997</v>
      </c>
    </row>
    <row r="424" spans="1:34" ht="22.5" customHeight="1" x14ac:dyDescent="0.2">
      <c r="A424" s="65" t="s">
        <v>809</v>
      </c>
      <c r="B424" s="65" t="s">
        <v>259</v>
      </c>
      <c r="C424" s="99" t="s">
        <v>1711</v>
      </c>
      <c r="D424" s="65" t="s">
        <v>3</v>
      </c>
      <c r="E424" s="228" t="s">
        <v>225</v>
      </c>
      <c r="F424" s="248">
        <v>140</v>
      </c>
      <c r="G424" s="86"/>
      <c r="H424" s="86">
        <v>140</v>
      </c>
      <c r="I424" s="305">
        <v>140</v>
      </c>
      <c r="J424" s="345"/>
      <c r="K424" s="345"/>
      <c r="L424" s="235">
        <v>15.709599999999998</v>
      </c>
      <c r="M424" s="93">
        <v>2199.34</v>
      </c>
      <c r="N424" s="311">
        <v>0</v>
      </c>
      <c r="O424" s="311"/>
      <c r="P424" s="311">
        <v>2199.3439999999996</v>
      </c>
      <c r="Q424" s="311">
        <v>2199.3439999999996</v>
      </c>
      <c r="R424" s="245">
        <v>-3.9999999994506652E-3</v>
      </c>
      <c r="S424" s="313">
        <v>1.0000018187274362</v>
      </c>
      <c r="T424" s="299">
        <v>1.0000018187274362</v>
      </c>
      <c r="U424" s="277">
        <v>21.52</v>
      </c>
      <c r="V424" s="100"/>
      <c r="W424" s="100">
        <f t="shared" si="46"/>
        <v>15.244729982768</v>
      </c>
      <c r="X424" s="101">
        <f t="shared" si="47"/>
        <v>0.70839823339999997</v>
      </c>
      <c r="Y424" s="102" t="b">
        <f t="shared" si="50"/>
        <v>0</v>
      </c>
      <c r="Z424" s="88">
        <v>21.52</v>
      </c>
      <c r="AA424" s="103">
        <f t="shared" si="48"/>
        <v>21.52</v>
      </c>
      <c r="AB424" s="76">
        <v>3012.8</v>
      </c>
      <c r="AC424" s="104" t="b">
        <f t="shared" si="51"/>
        <v>0</v>
      </c>
      <c r="AE424" s="106" t="s">
        <v>1324</v>
      </c>
      <c r="AG424" s="105">
        <f t="shared" si="49"/>
        <v>15.709599999999998</v>
      </c>
      <c r="AH424" s="104">
        <f t="shared" si="52"/>
        <v>2199.3439999999996</v>
      </c>
    </row>
    <row r="425" spans="1:34" ht="18" customHeight="1" x14ac:dyDescent="0.2">
      <c r="A425" s="65" t="s">
        <v>810</v>
      </c>
      <c r="B425" s="65" t="s">
        <v>260</v>
      </c>
      <c r="C425" s="99" t="s">
        <v>1712</v>
      </c>
      <c r="D425" s="65" t="s">
        <v>3</v>
      </c>
      <c r="E425" s="228" t="s">
        <v>225</v>
      </c>
      <c r="F425" s="248">
        <v>40</v>
      </c>
      <c r="G425" s="86"/>
      <c r="H425" s="86">
        <v>40</v>
      </c>
      <c r="I425" s="305">
        <v>40</v>
      </c>
      <c r="J425" s="345"/>
      <c r="K425" s="345"/>
      <c r="L425" s="235">
        <v>61.173999999999992</v>
      </c>
      <c r="M425" s="93">
        <v>2446.96</v>
      </c>
      <c r="N425" s="311">
        <v>0</v>
      </c>
      <c r="O425" s="311"/>
      <c r="P425" s="311">
        <v>2446.9599999999996</v>
      </c>
      <c r="Q425" s="311">
        <v>2446.9599999999996</v>
      </c>
      <c r="R425" s="245">
        <v>0</v>
      </c>
      <c r="S425" s="313">
        <v>0.99999999999999978</v>
      </c>
      <c r="T425" s="299">
        <v>0.99999999999999978</v>
      </c>
      <c r="U425" s="277">
        <v>83.8</v>
      </c>
      <c r="V425" s="100"/>
      <c r="W425" s="100">
        <f t="shared" si="46"/>
        <v>59.363771958919997</v>
      </c>
      <c r="X425" s="101">
        <f t="shared" si="47"/>
        <v>0.70839823339999997</v>
      </c>
      <c r="Y425" s="102" t="b">
        <f t="shared" si="50"/>
        <v>0</v>
      </c>
      <c r="Z425" s="88">
        <v>83.8</v>
      </c>
      <c r="AA425" s="103">
        <f t="shared" si="48"/>
        <v>83.8</v>
      </c>
      <c r="AB425" s="76">
        <v>3352</v>
      </c>
      <c r="AC425" s="104" t="b">
        <f t="shared" si="51"/>
        <v>0</v>
      </c>
      <c r="AE425" s="71" t="s">
        <v>811</v>
      </c>
      <c r="AG425" s="105">
        <f t="shared" si="49"/>
        <v>61.173999999999992</v>
      </c>
      <c r="AH425" s="104">
        <f t="shared" si="52"/>
        <v>2446.9599999999996</v>
      </c>
    </row>
    <row r="426" spans="1:34" ht="17.25" customHeight="1" x14ac:dyDescent="0.2">
      <c r="A426" s="65" t="s">
        <v>812</v>
      </c>
      <c r="B426" s="65" t="s">
        <v>261</v>
      </c>
      <c r="C426" s="99" t="s">
        <v>1713</v>
      </c>
      <c r="D426" s="65" t="s">
        <v>3</v>
      </c>
      <c r="E426" s="228" t="s">
        <v>216</v>
      </c>
      <c r="F426" s="248">
        <v>25</v>
      </c>
      <c r="G426" s="86"/>
      <c r="H426" s="86">
        <v>25</v>
      </c>
      <c r="I426" s="305">
        <v>25</v>
      </c>
      <c r="J426" s="345"/>
      <c r="K426" s="345"/>
      <c r="L426" s="235">
        <v>2.5404</v>
      </c>
      <c r="M426" s="93">
        <v>63.51</v>
      </c>
      <c r="N426" s="311">
        <v>0</v>
      </c>
      <c r="O426" s="311"/>
      <c r="P426" s="311">
        <v>63.51</v>
      </c>
      <c r="Q426" s="311">
        <v>63.51</v>
      </c>
      <c r="R426" s="245">
        <v>0</v>
      </c>
      <c r="S426" s="313">
        <v>1</v>
      </c>
      <c r="T426" s="299">
        <v>1</v>
      </c>
      <c r="U426" s="277">
        <v>3.48</v>
      </c>
      <c r="V426" s="100"/>
      <c r="W426" s="100">
        <f t="shared" si="46"/>
        <v>2.4652258522319999</v>
      </c>
      <c r="X426" s="101">
        <f t="shared" si="47"/>
        <v>0.70839823339999997</v>
      </c>
      <c r="Y426" s="102" t="b">
        <f t="shared" si="50"/>
        <v>0</v>
      </c>
      <c r="Z426" s="88">
        <v>3.48</v>
      </c>
      <c r="AA426" s="103">
        <f t="shared" si="48"/>
        <v>3.48</v>
      </c>
      <c r="AB426" s="82">
        <v>87</v>
      </c>
      <c r="AC426" s="104" t="b">
        <f t="shared" si="51"/>
        <v>0</v>
      </c>
      <c r="AE426" s="71" t="s">
        <v>813</v>
      </c>
      <c r="AG426" s="105">
        <f t="shared" si="49"/>
        <v>2.5404</v>
      </c>
      <c r="AH426" s="104">
        <f t="shared" si="52"/>
        <v>63.51</v>
      </c>
    </row>
    <row r="427" spans="1:34" ht="18.75" customHeight="1" x14ac:dyDescent="0.2">
      <c r="A427" s="65" t="s">
        <v>814</v>
      </c>
      <c r="B427" s="65" t="s">
        <v>262</v>
      </c>
      <c r="C427" s="99" t="s">
        <v>1714</v>
      </c>
      <c r="D427" s="65" t="s">
        <v>3</v>
      </c>
      <c r="E427" s="228" t="s">
        <v>216</v>
      </c>
      <c r="F427" s="248">
        <v>20</v>
      </c>
      <c r="G427" s="86"/>
      <c r="H427" s="86">
        <v>20</v>
      </c>
      <c r="I427" s="305">
        <v>20</v>
      </c>
      <c r="J427" s="345"/>
      <c r="K427" s="345"/>
      <c r="L427" s="235">
        <v>2.8397000000000001</v>
      </c>
      <c r="M427" s="93">
        <v>56.79</v>
      </c>
      <c r="N427" s="311">
        <v>0</v>
      </c>
      <c r="O427" s="311"/>
      <c r="P427" s="311">
        <v>56.794000000000004</v>
      </c>
      <c r="Q427" s="311">
        <v>56.794000000000004</v>
      </c>
      <c r="R427" s="245">
        <v>-4.0000000000048885E-3</v>
      </c>
      <c r="S427" s="313">
        <v>1.0000704349357281</v>
      </c>
      <c r="T427" s="299">
        <v>1.0000704349357281</v>
      </c>
      <c r="U427" s="277">
        <v>3.89</v>
      </c>
      <c r="V427" s="100"/>
      <c r="W427" s="100">
        <f t="shared" si="46"/>
        <v>2.7556691279260002</v>
      </c>
      <c r="X427" s="101">
        <f t="shared" si="47"/>
        <v>0.70839823339999997</v>
      </c>
      <c r="Y427" s="102" t="b">
        <f t="shared" si="50"/>
        <v>0</v>
      </c>
      <c r="Z427" s="88">
        <v>3.89</v>
      </c>
      <c r="AA427" s="103">
        <f t="shared" si="48"/>
        <v>3.89</v>
      </c>
      <c r="AB427" s="82">
        <v>77.8</v>
      </c>
      <c r="AC427" s="104" t="b">
        <f t="shared" si="51"/>
        <v>0</v>
      </c>
      <c r="AE427" s="71" t="s">
        <v>815</v>
      </c>
      <c r="AG427" s="105">
        <f t="shared" si="49"/>
        <v>2.8397000000000001</v>
      </c>
      <c r="AH427" s="104">
        <f t="shared" si="52"/>
        <v>56.794000000000004</v>
      </c>
    </row>
    <row r="428" spans="1:34" ht="17.25" customHeight="1" x14ac:dyDescent="0.2">
      <c r="A428" s="77">
        <v>40538</v>
      </c>
      <c r="B428" s="65" t="s">
        <v>263</v>
      </c>
      <c r="C428" s="99" t="s">
        <v>1715</v>
      </c>
      <c r="D428" s="65" t="s">
        <v>3</v>
      </c>
      <c r="E428" s="228" t="s">
        <v>216</v>
      </c>
      <c r="F428" s="248">
        <v>10</v>
      </c>
      <c r="G428" s="86"/>
      <c r="H428" s="86">
        <v>10</v>
      </c>
      <c r="I428" s="305">
        <v>10</v>
      </c>
      <c r="J428" s="345"/>
      <c r="K428" s="345"/>
      <c r="L428" s="235">
        <v>6.1539000000000001</v>
      </c>
      <c r="M428" s="93">
        <v>61.53</v>
      </c>
      <c r="N428" s="311">
        <v>0</v>
      </c>
      <c r="O428" s="311"/>
      <c r="P428" s="311">
        <v>61.539000000000001</v>
      </c>
      <c r="Q428" s="311">
        <v>61.539000000000001</v>
      </c>
      <c r="R428" s="245">
        <v>-9.0000000000003411E-3</v>
      </c>
      <c r="S428" s="313">
        <v>1.0001462701121404</v>
      </c>
      <c r="T428" s="299">
        <v>1.0001462701121404</v>
      </c>
      <c r="U428" s="277">
        <v>8.43</v>
      </c>
      <c r="V428" s="100"/>
      <c r="W428" s="100">
        <f t="shared" si="46"/>
        <v>5.9717971075619998</v>
      </c>
      <c r="X428" s="101">
        <f t="shared" si="47"/>
        <v>0.70839823339999997</v>
      </c>
      <c r="Y428" s="102" t="b">
        <f t="shared" si="50"/>
        <v>0</v>
      </c>
      <c r="Z428" s="88">
        <v>8.43</v>
      </c>
      <c r="AA428" s="103">
        <f t="shared" si="48"/>
        <v>8.43</v>
      </c>
      <c r="AB428" s="82">
        <v>84.3</v>
      </c>
      <c r="AC428" s="104" t="b">
        <f t="shared" si="51"/>
        <v>0</v>
      </c>
      <c r="AE428" s="71" t="s">
        <v>816</v>
      </c>
      <c r="AG428" s="105">
        <f t="shared" si="49"/>
        <v>6.1539000000000001</v>
      </c>
      <c r="AH428" s="104">
        <f t="shared" si="52"/>
        <v>61.539000000000001</v>
      </c>
    </row>
    <row r="429" spans="1:34" ht="17.25" customHeight="1" x14ac:dyDescent="0.2">
      <c r="A429" s="77">
        <v>40903</v>
      </c>
      <c r="B429" s="65" t="s">
        <v>264</v>
      </c>
      <c r="C429" s="99" t="s">
        <v>1716</v>
      </c>
      <c r="D429" s="65" t="s">
        <v>3</v>
      </c>
      <c r="E429" s="228" t="s">
        <v>335</v>
      </c>
      <c r="F429" s="248">
        <v>20</v>
      </c>
      <c r="G429" s="86"/>
      <c r="H429" s="86">
        <v>20</v>
      </c>
      <c r="I429" s="305">
        <v>20</v>
      </c>
      <c r="J429" s="345"/>
      <c r="K429" s="345"/>
      <c r="L429" s="235">
        <v>124.0051</v>
      </c>
      <c r="M429" s="93">
        <v>2480.1</v>
      </c>
      <c r="N429" s="311">
        <v>0</v>
      </c>
      <c r="O429" s="311"/>
      <c r="P429" s="311">
        <v>2480.1019999999999</v>
      </c>
      <c r="Q429" s="311">
        <v>2480.1019999999999</v>
      </c>
      <c r="R429" s="245">
        <v>-1.9999999999527063E-3</v>
      </c>
      <c r="S429" s="313">
        <v>1.0000008064190959</v>
      </c>
      <c r="T429" s="299">
        <v>1.0000008064190959</v>
      </c>
      <c r="U429" s="277">
        <v>169.87</v>
      </c>
      <c r="V429" s="100"/>
      <c r="W429" s="100">
        <f t="shared" si="46"/>
        <v>120.335607907658</v>
      </c>
      <c r="X429" s="101">
        <f t="shared" si="47"/>
        <v>0.70839823339999997</v>
      </c>
      <c r="Y429" s="102" t="b">
        <f t="shared" si="50"/>
        <v>0</v>
      </c>
      <c r="Z429" s="88">
        <v>169.87</v>
      </c>
      <c r="AA429" s="103">
        <f t="shared" si="48"/>
        <v>169.87</v>
      </c>
      <c r="AB429" s="76">
        <v>3397.4</v>
      </c>
      <c r="AC429" s="104" t="b">
        <f t="shared" si="51"/>
        <v>0</v>
      </c>
      <c r="AE429" s="71" t="s">
        <v>817</v>
      </c>
      <c r="AG429" s="105">
        <f t="shared" si="49"/>
        <v>124.0051</v>
      </c>
      <c r="AH429" s="104">
        <f t="shared" si="52"/>
        <v>2480.1019999999999</v>
      </c>
    </row>
    <row r="430" spans="1:34" ht="33.6" customHeight="1" x14ac:dyDescent="0.2">
      <c r="A430" s="77">
        <v>41269</v>
      </c>
      <c r="B430" s="65" t="s">
        <v>265</v>
      </c>
      <c r="C430" s="99" t="s">
        <v>1717</v>
      </c>
      <c r="D430" s="65" t="s">
        <v>3</v>
      </c>
      <c r="E430" s="228" t="s">
        <v>216</v>
      </c>
      <c r="F430" s="248">
        <v>5</v>
      </c>
      <c r="G430" s="86"/>
      <c r="H430" s="86">
        <v>5</v>
      </c>
      <c r="I430" s="305">
        <v>5</v>
      </c>
      <c r="J430" s="345"/>
      <c r="K430" s="345"/>
      <c r="L430" s="235">
        <v>47.041199999999996</v>
      </c>
      <c r="M430" s="93">
        <v>235.2</v>
      </c>
      <c r="N430" s="311">
        <v>0</v>
      </c>
      <c r="O430" s="311"/>
      <c r="P430" s="311">
        <v>235.20599999999999</v>
      </c>
      <c r="Q430" s="311">
        <v>235.20599999999999</v>
      </c>
      <c r="R430" s="245">
        <v>-6.0000000000002274E-3</v>
      </c>
      <c r="S430" s="313">
        <v>1.0000255102040816</v>
      </c>
      <c r="T430" s="299">
        <v>1.0000255102040816</v>
      </c>
      <c r="U430" s="277">
        <v>64.44</v>
      </c>
      <c r="V430" s="100"/>
      <c r="W430" s="100">
        <f t="shared" si="46"/>
        <v>45.649182160295993</v>
      </c>
      <c r="X430" s="101">
        <f t="shared" si="47"/>
        <v>0.70839823339999997</v>
      </c>
      <c r="Y430" s="102" t="b">
        <f t="shared" si="50"/>
        <v>0</v>
      </c>
      <c r="Z430" s="88">
        <v>64.44</v>
      </c>
      <c r="AA430" s="103">
        <f t="shared" si="48"/>
        <v>64.44</v>
      </c>
      <c r="AB430" s="82">
        <v>322.2</v>
      </c>
      <c r="AC430" s="104" t="b">
        <f t="shared" si="51"/>
        <v>0</v>
      </c>
      <c r="AE430" s="71" t="s">
        <v>818</v>
      </c>
      <c r="AG430" s="105">
        <f t="shared" si="49"/>
        <v>47.041199999999996</v>
      </c>
      <c r="AH430" s="104">
        <f t="shared" si="52"/>
        <v>235.20599999999999</v>
      </c>
    </row>
    <row r="431" spans="1:34" ht="29.25" customHeight="1" x14ac:dyDescent="0.2">
      <c r="A431" s="77">
        <v>41634</v>
      </c>
      <c r="B431" s="65" t="s">
        <v>243</v>
      </c>
      <c r="C431" s="99" t="s">
        <v>1678</v>
      </c>
      <c r="D431" s="65" t="s">
        <v>3</v>
      </c>
      <c r="E431" s="228" t="s">
        <v>225</v>
      </c>
      <c r="F431" s="248">
        <v>30</v>
      </c>
      <c r="G431" s="86"/>
      <c r="H431" s="86">
        <v>30</v>
      </c>
      <c r="I431" s="305">
        <v>30</v>
      </c>
      <c r="J431" s="345"/>
      <c r="K431" s="345"/>
      <c r="L431" s="235">
        <v>7.7379999999999995</v>
      </c>
      <c r="M431" s="93">
        <v>232.14</v>
      </c>
      <c r="N431" s="311">
        <v>0</v>
      </c>
      <c r="O431" s="311"/>
      <c r="P431" s="311">
        <v>232.14</v>
      </c>
      <c r="Q431" s="311">
        <v>232.14</v>
      </c>
      <c r="R431" s="245">
        <v>0</v>
      </c>
      <c r="S431" s="313">
        <v>1</v>
      </c>
      <c r="T431" s="299">
        <v>1</v>
      </c>
      <c r="U431" s="277">
        <v>10.6</v>
      </c>
      <c r="V431" s="100"/>
      <c r="W431" s="100">
        <f t="shared" si="46"/>
        <v>7.5090212740399993</v>
      </c>
      <c r="X431" s="101">
        <f t="shared" si="47"/>
        <v>0.70839823339999997</v>
      </c>
      <c r="Y431" s="102" t="b">
        <f t="shared" si="50"/>
        <v>0</v>
      </c>
      <c r="Z431" s="88">
        <v>10.6</v>
      </c>
      <c r="AA431" s="103">
        <f t="shared" si="48"/>
        <v>10.6</v>
      </c>
      <c r="AB431" s="82">
        <v>318</v>
      </c>
      <c r="AC431" s="104" t="b">
        <f t="shared" si="51"/>
        <v>0</v>
      </c>
      <c r="AE431" s="71" t="s">
        <v>741</v>
      </c>
      <c r="AG431" s="105">
        <f t="shared" si="49"/>
        <v>7.7379999999999995</v>
      </c>
      <c r="AH431" s="104">
        <f t="shared" si="52"/>
        <v>232.14</v>
      </c>
    </row>
    <row r="432" spans="1:34" ht="18" customHeight="1" x14ac:dyDescent="0.2">
      <c r="A432" s="152">
        <v>41999</v>
      </c>
      <c r="B432" s="69" t="s">
        <v>266</v>
      </c>
      <c r="C432" s="132" t="s">
        <v>1718</v>
      </c>
      <c r="D432" s="69" t="s">
        <v>3</v>
      </c>
      <c r="E432" s="231" t="s">
        <v>225</v>
      </c>
      <c r="F432" s="251">
        <v>160</v>
      </c>
      <c r="G432" s="91"/>
      <c r="H432" s="91">
        <v>160</v>
      </c>
      <c r="I432" s="305">
        <v>160</v>
      </c>
      <c r="J432" s="345"/>
      <c r="K432" s="345"/>
      <c r="L432" s="235">
        <v>114.8801</v>
      </c>
      <c r="M432" s="93">
        <v>18380.810000000001</v>
      </c>
      <c r="N432" s="311">
        <v>0</v>
      </c>
      <c r="O432" s="311"/>
      <c r="P432" s="311">
        <v>18380.815999999999</v>
      </c>
      <c r="Q432" s="311">
        <v>18380.815999999999</v>
      </c>
      <c r="R432" s="245">
        <v>-5.9999999975843821E-3</v>
      </c>
      <c r="S432" s="313">
        <v>1.0000003264273989</v>
      </c>
      <c r="T432" s="299">
        <v>1.0000003264273989</v>
      </c>
      <c r="U432" s="282">
        <v>157.37</v>
      </c>
      <c r="V432" s="100"/>
      <c r="W432" s="100">
        <f t="shared" si="46"/>
        <v>111.48062999015799</v>
      </c>
      <c r="X432" s="101">
        <f t="shared" si="47"/>
        <v>0.70839823339999997</v>
      </c>
      <c r="Y432" s="102" t="b">
        <f t="shared" si="50"/>
        <v>0</v>
      </c>
      <c r="Z432" s="90">
        <v>157.37</v>
      </c>
      <c r="AA432" s="103">
        <f t="shared" si="48"/>
        <v>157.37</v>
      </c>
      <c r="AB432" s="92">
        <v>25179.200000000001</v>
      </c>
      <c r="AC432" s="104" t="b">
        <f t="shared" si="51"/>
        <v>0</v>
      </c>
      <c r="AE432" s="132" t="s">
        <v>819</v>
      </c>
      <c r="AG432" s="105">
        <f t="shared" si="49"/>
        <v>114.8801</v>
      </c>
      <c r="AH432" s="104">
        <f t="shared" si="52"/>
        <v>18380.815999999999</v>
      </c>
    </row>
    <row r="433" spans="1:34" ht="15" customHeight="1" x14ac:dyDescent="0.2">
      <c r="A433" s="152">
        <v>42364</v>
      </c>
      <c r="B433" s="69" t="s">
        <v>267</v>
      </c>
      <c r="C433" s="132" t="s">
        <v>1719</v>
      </c>
      <c r="D433" s="69" t="s">
        <v>3</v>
      </c>
      <c r="E433" s="231" t="s">
        <v>225</v>
      </c>
      <c r="F433" s="251">
        <v>120</v>
      </c>
      <c r="G433" s="91"/>
      <c r="H433" s="91">
        <v>120</v>
      </c>
      <c r="I433" s="305">
        <v>120</v>
      </c>
      <c r="J433" s="345"/>
      <c r="K433" s="345"/>
      <c r="L433" s="235">
        <v>42.997</v>
      </c>
      <c r="M433" s="93">
        <v>5159.6400000000003</v>
      </c>
      <c r="N433" s="311">
        <v>0</v>
      </c>
      <c r="O433" s="311"/>
      <c r="P433" s="311">
        <v>5159.6400000000003</v>
      </c>
      <c r="Q433" s="311">
        <v>5159.6400000000003</v>
      </c>
      <c r="R433" s="245">
        <v>0</v>
      </c>
      <c r="S433" s="313">
        <v>1</v>
      </c>
      <c r="T433" s="299">
        <v>1</v>
      </c>
      <c r="U433" s="282">
        <v>58.9</v>
      </c>
      <c r="V433" s="100"/>
      <c r="W433" s="100">
        <f t="shared" si="46"/>
        <v>41.724655947259997</v>
      </c>
      <c r="X433" s="101">
        <f t="shared" si="47"/>
        <v>0.70839823339999997</v>
      </c>
      <c r="Y433" s="102" t="b">
        <f t="shared" si="50"/>
        <v>0</v>
      </c>
      <c r="Z433" s="90">
        <v>58.9</v>
      </c>
      <c r="AA433" s="103">
        <f t="shared" si="48"/>
        <v>58.9</v>
      </c>
      <c r="AB433" s="92">
        <v>7068</v>
      </c>
      <c r="AC433" s="104" t="b">
        <f t="shared" si="51"/>
        <v>0</v>
      </c>
      <c r="AE433" s="132" t="s">
        <v>820</v>
      </c>
      <c r="AG433" s="105">
        <f t="shared" si="49"/>
        <v>42.997</v>
      </c>
      <c r="AH433" s="104">
        <f t="shared" si="52"/>
        <v>5159.6400000000003</v>
      </c>
    </row>
    <row r="434" spans="1:34" ht="18.75" customHeight="1" x14ac:dyDescent="0.2">
      <c r="A434" s="152">
        <v>42730</v>
      </c>
      <c r="B434" s="69" t="s">
        <v>268</v>
      </c>
      <c r="C434" s="132" t="s">
        <v>1720</v>
      </c>
      <c r="D434" s="69" t="s">
        <v>3</v>
      </c>
      <c r="E434" s="231" t="s">
        <v>225</v>
      </c>
      <c r="F434" s="251">
        <v>200</v>
      </c>
      <c r="G434" s="91"/>
      <c r="H434" s="91">
        <v>200</v>
      </c>
      <c r="I434" s="305">
        <v>200</v>
      </c>
      <c r="J434" s="345"/>
      <c r="K434" s="345"/>
      <c r="L434" s="235">
        <v>32.609099999999998</v>
      </c>
      <c r="M434" s="93">
        <v>6521.82</v>
      </c>
      <c r="N434" s="311">
        <v>0</v>
      </c>
      <c r="O434" s="311"/>
      <c r="P434" s="311">
        <v>6521.82</v>
      </c>
      <c r="Q434" s="311">
        <v>6521.82</v>
      </c>
      <c r="R434" s="245">
        <v>0</v>
      </c>
      <c r="S434" s="313">
        <v>1</v>
      </c>
      <c r="T434" s="299">
        <v>1</v>
      </c>
      <c r="U434" s="282">
        <v>44.67</v>
      </c>
      <c r="V434" s="100"/>
      <c r="W434" s="100">
        <f t="shared" si="46"/>
        <v>31.644149085978</v>
      </c>
      <c r="X434" s="101">
        <f t="shared" si="47"/>
        <v>0.70839823339999997</v>
      </c>
      <c r="Y434" s="102" t="b">
        <f t="shared" si="50"/>
        <v>0</v>
      </c>
      <c r="Z434" s="90">
        <v>44.67</v>
      </c>
      <c r="AA434" s="103">
        <f t="shared" si="48"/>
        <v>44.67</v>
      </c>
      <c r="AB434" s="92">
        <v>8934</v>
      </c>
      <c r="AC434" s="104" t="b">
        <f t="shared" si="51"/>
        <v>0</v>
      </c>
      <c r="AE434" s="132" t="s">
        <v>821</v>
      </c>
      <c r="AG434" s="105">
        <f t="shared" si="49"/>
        <v>32.609099999999998</v>
      </c>
      <c r="AH434" s="104">
        <f t="shared" si="52"/>
        <v>6521.82</v>
      </c>
    </row>
    <row r="435" spans="1:34" ht="15.75" customHeight="1" x14ac:dyDescent="0.2">
      <c r="A435" s="152">
        <v>43095</v>
      </c>
      <c r="B435" s="69" t="s">
        <v>269</v>
      </c>
      <c r="C435" s="132" t="s">
        <v>1721</v>
      </c>
      <c r="D435" s="69" t="s">
        <v>3</v>
      </c>
      <c r="E435" s="231" t="s">
        <v>216</v>
      </c>
      <c r="F435" s="251">
        <v>30</v>
      </c>
      <c r="G435" s="91"/>
      <c r="H435" s="91">
        <v>30</v>
      </c>
      <c r="I435" s="305">
        <v>30</v>
      </c>
      <c r="J435" s="345"/>
      <c r="K435" s="345"/>
      <c r="L435" s="235">
        <v>9.0154999999999994</v>
      </c>
      <c r="M435" s="93">
        <v>270.45999999999998</v>
      </c>
      <c r="N435" s="311">
        <v>0</v>
      </c>
      <c r="O435" s="311"/>
      <c r="P435" s="311">
        <v>270.46499999999997</v>
      </c>
      <c r="Q435" s="311">
        <v>270.46499999999997</v>
      </c>
      <c r="R435" s="245">
        <v>-4.9999999999954525E-3</v>
      </c>
      <c r="S435" s="313">
        <v>1.0000184870221105</v>
      </c>
      <c r="T435" s="299">
        <v>1.0000184870221105</v>
      </c>
      <c r="U435" s="282">
        <v>12.35</v>
      </c>
      <c r="V435" s="100"/>
      <c r="W435" s="100">
        <f t="shared" si="46"/>
        <v>8.7487181824899984</v>
      </c>
      <c r="X435" s="101">
        <f t="shared" si="47"/>
        <v>0.70839823339999985</v>
      </c>
      <c r="Y435" s="102" t="b">
        <f t="shared" si="50"/>
        <v>0</v>
      </c>
      <c r="Z435" s="90">
        <v>12.35</v>
      </c>
      <c r="AA435" s="103">
        <f t="shared" si="48"/>
        <v>12.35</v>
      </c>
      <c r="AB435" s="142">
        <v>370.5</v>
      </c>
      <c r="AC435" s="104" t="b">
        <f t="shared" si="51"/>
        <v>0</v>
      </c>
      <c r="AE435" s="132" t="s">
        <v>822</v>
      </c>
      <c r="AG435" s="105">
        <f t="shared" si="49"/>
        <v>9.0154999999999994</v>
      </c>
      <c r="AH435" s="104">
        <f t="shared" si="52"/>
        <v>270.46499999999997</v>
      </c>
    </row>
    <row r="436" spans="1:34" ht="18" customHeight="1" x14ac:dyDescent="0.2">
      <c r="A436" s="152">
        <v>43460</v>
      </c>
      <c r="B436" s="69" t="s">
        <v>270</v>
      </c>
      <c r="C436" s="132" t="s">
        <v>1722</v>
      </c>
      <c r="D436" s="69" t="s">
        <v>3</v>
      </c>
      <c r="E436" s="231" t="s">
        <v>216</v>
      </c>
      <c r="F436" s="251">
        <v>20</v>
      </c>
      <c r="G436" s="91"/>
      <c r="H436" s="91">
        <v>20</v>
      </c>
      <c r="I436" s="305">
        <v>20</v>
      </c>
      <c r="J436" s="345"/>
      <c r="K436" s="345"/>
      <c r="L436" s="235">
        <v>3.7667999999999999</v>
      </c>
      <c r="M436" s="93">
        <v>75.33</v>
      </c>
      <c r="N436" s="311">
        <v>0</v>
      </c>
      <c r="O436" s="311"/>
      <c r="P436" s="311">
        <v>75.335999999999999</v>
      </c>
      <c r="Q436" s="311">
        <v>75.335999999999999</v>
      </c>
      <c r="R436" s="245">
        <v>-6.0000000000002274E-3</v>
      </c>
      <c r="S436" s="313">
        <v>1.0000796495420152</v>
      </c>
      <c r="T436" s="299">
        <v>1.0000796495420152</v>
      </c>
      <c r="U436" s="282">
        <v>5.16</v>
      </c>
      <c r="V436" s="100"/>
      <c r="W436" s="100">
        <f t="shared" si="46"/>
        <v>3.6553348843440001</v>
      </c>
      <c r="X436" s="101">
        <f t="shared" si="47"/>
        <v>0.70839823339999997</v>
      </c>
      <c r="Y436" s="102" t="b">
        <f t="shared" si="50"/>
        <v>0</v>
      </c>
      <c r="Z436" s="90">
        <v>5.16</v>
      </c>
      <c r="AA436" s="103">
        <f t="shared" si="48"/>
        <v>5.16</v>
      </c>
      <c r="AB436" s="142">
        <v>103.2</v>
      </c>
      <c r="AC436" s="104" t="b">
        <f t="shared" si="51"/>
        <v>0</v>
      </c>
      <c r="AE436" s="132" t="s">
        <v>823</v>
      </c>
      <c r="AG436" s="105">
        <f t="shared" si="49"/>
        <v>3.7667999999999999</v>
      </c>
      <c r="AH436" s="104">
        <f t="shared" si="52"/>
        <v>75.335999999999999</v>
      </c>
    </row>
    <row r="437" spans="1:34" ht="24.75" customHeight="1" x14ac:dyDescent="0.2">
      <c r="A437" s="152">
        <v>43825</v>
      </c>
      <c r="B437" s="69" t="s">
        <v>271</v>
      </c>
      <c r="C437" s="132" t="s">
        <v>1723</v>
      </c>
      <c r="D437" s="69" t="s">
        <v>3</v>
      </c>
      <c r="E437" s="231" t="s">
        <v>216</v>
      </c>
      <c r="F437" s="251">
        <v>20</v>
      </c>
      <c r="G437" s="91"/>
      <c r="H437" s="91">
        <v>20</v>
      </c>
      <c r="I437" s="305">
        <v>20</v>
      </c>
      <c r="J437" s="345"/>
      <c r="K437" s="345"/>
      <c r="L437" s="235">
        <v>4.2631999999999994</v>
      </c>
      <c r="M437" s="93">
        <v>85.26</v>
      </c>
      <c r="N437" s="311">
        <v>0</v>
      </c>
      <c r="O437" s="311"/>
      <c r="P437" s="311">
        <v>85.263999999999982</v>
      </c>
      <c r="Q437" s="311">
        <v>85.263999999999982</v>
      </c>
      <c r="R437" s="245">
        <v>-3.9999999999764668E-3</v>
      </c>
      <c r="S437" s="313">
        <v>1.0000469153178511</v>
      </c>
      <c r="T437" s="299">
        <v>1.0000469153178511</v>
      </c>
      <c r="U437" s="282">
        <v>5.84</v>
      </c>
      <c r="V437" s="100"/>
      <c r="W437" s="100">
        <f t="shared" si="46"/>
        <v>4.1370456830559998</v>
      </c>
      <c r="X437" s="101">
        <f t="shared" si="47"/>
        <v>0.70839823339999997</v>
      </c>
      <c r="Y437" s="102" t="b">
        <f t="shared" si="50"/>
        <v>0</v>
      </c>
      <c r="Z437" s="90">
        <v>5.84</v>
      </c>
      <c r="AA437" s="103">
        <f t="shared" si="48"/>
        <v>5.84</v>
      </c>
      <c r="AB437" s="142">
        <v>116.8</v>
      </c>
      <c r="AC437" s="104" t="b">
        <f t="shared" si="51"/>
        <v>0</v>
      </c>
      <c r="AE437" s="132" t="s">
        <v>824</v>
      </c>
      <c r="AG437" s="105">
        <f t="shared" si="49"/>
        <v>4.2631999999999994</v>
      </c>
      <c r="AH437" s="104">
        <f t="shared" si="52"/>
        <v>85.263999999999982</v>
      </c>
    </row>
    <row r="438" spans="1:34" ht="18" customHeight="1" x14ac:dyDescent="0.2">
      <c r="A438" s="143" t="s">
        <v>825</v>
      </c>
      <c r="B438" s="144"/>
      <c r="C438" s="135" t="s">
        <v>1724</v>
      </c>
      <c r="D438" s="145"/>
      <c r="E438" s="233"/>
      <c r="F438" s="256"/>
      <c r="G438" s="145"/>
      <c r="H438" s="145"/>
      <c r="I438" s="309"/>
      <c r="J438" s="350"/>
      <c r="K438" s="350"/>
      <c r="L438" s="239"/>
      <c r="M438" s="146">
        <v>29818.25</v>
      </c>
      <c r="N438" s="146"/>
      <c r="O438" s="146"/>
      <c r="P438" s="146">
        <v>29818.273499999996</v>
      </c>
      <c r="Q438" s="146">
        <v>29818.273499999996</v>
      </c>
      <c r="R438" s="267">
        <v>-2.3499999995692633E-2</v>
      </c>
      <c r="S438" s="293">
        <v>1.0000007881079538</v>
      </c>
      <c r="T438" s="267"/>
      <c r="U438" s="283"/>
      <c r="V438" s="100"/>
      <c r="W438" s="100">
        <f t="shared" si="46"/>
        <v>0</v>
      </c>
      <c r="X438" s="101" t="e">
        <f t="shared" si="47"/>
        <v>#DIV/0!</v>
      </c>
      <c r="Y438" s="102" t="b">
        <f t="shared" si="50"/>
        <v>1</v>
      </c>
      <c r="Z438" s="145"/>
      <c r="AA438" s="103">
        <f t="shared" si="48"/>
        <v>0</v>
      </c>
      <c r="AB438" s="148">
        <v>40846.949999999997</v>
      </c>
      <c r="AC438" s="104" t="b">
        <f t="shared" si="51"/>
        <v>0</v>
      </c>
      <c r="AE438" s="135" t="s">
        <v>826</v>
      </c>
      <c r="AG438" s="105">
        <f t="shared" si="49"/>
        <v>0</v>
      </c>
      <c r="AH438" s="104">
        <f t="shared" si="52"/>
        <v>0</v>
      </c>
    </row>
    <row r="439" spans="1:34" ht="18" customHeight="1" x14ac:dyDescent="0.2">
      <c r="A439" s="65" t="s">
        <v>827</v>
      </c>
      <c r="B439" s="65" t="s">
        <v>828</v>
      </c>
      <c r="C439" s="99" t="s">
        <v>1725</v>
      </c>
      <c r="D439" s="65" t="s">
        <v>3</v>
      </c>
      <c r="E439" s="228" t="s">
        <v>216</v>
      </c>
      <c r="F439" s="246">
        <v>1</v>
      </c>
      <c r="G439" s="88"/>
      <c r="H439" s="88">
        <v>1</v>
      </c>
      <c r="I439" s="305">
        <v>1</v>
      </c>
      <c r="J439" s="345"/>
      <c r="K439" s="345"/>
      <c r="L439" s="235">
        <v>2400.4444000000003</v>
      </c>
      <c r="M439" s="93">
        <v>2400.44</v>
      </c>
      <c r="N439" s="311">
        <v>0</v>
      </c>
      <c r="O439" s="311"/>
      <c r="P439" s="311">
        <v>2400.4444000000003</v>
      </c>
      <c r="Q439" s="311">
        <v>2400.4444000000003</v>
      </c>
      <c r="R439" s="245">
        <v>-4.4000000002597517E-3</v>
      </c>
      <c r="S439" s="313">
        <v>1.000001832997284</v>
      </c>
      <c r="T439" s="299">
        <v>1.000001832997284</v>
      </c>
      <c r="U439" s="277">
        <v>3288.28</v>
      </c>
      <c r="V439" s="100"/>
      <c r="W439" s="100">
        <f t="shared" si="46"/>
        <v>2329.4117429245521</v>
      </c>
      <c r="X439" s="101">
        <f t="shared" si="47"/>
        <v>0.70839823339999997</v>
      </c>
      <c r="Y439" s="102" t="b">
        <f t="shared" si="50"/>
        <v>0</v>
      </c>
      <c r="Z439" s="93">
        <v>3288.28</v>
      </c>
      <c r="AA439" s="103">
        <f t="shared" si="48"/>
        <v>3288.28</v>
      </c>
      <c r="AB439" s="76">
        <v>3288.28</v>
      </c>
      <c r="AC439" s="104" t="b">
        <f t="shared" si="51"/>
        <v>0</v>
      </c>
      <c r="AE439" s="71" t="s">
        <v>829</v>
      </c>
      <c r="AG439" s="105">
        <f t="shared" si="49"/>
        <v>2400.4444000000003</v>
      </c>
      <c r="AH439" s="104">
        <f t="shared" si="52"/>
        <v>2400.4444000000003</v>
      </c>
    </row>
    <row r="440" spans="1:34" ht="33" customHeight="1" x14ac:dyDescent="0.2">
      <c r="A440" s="65" t="s">
        <v>830</v>
      </c>
      <c r="B440" s="65" t="s">
        <v>831</v>
      </c>
      <c r="C440" s="99" t="s">
        <v>1726</v>
      </c>
      <c r="D440" s="65" t="s">
        <v>3</v>
      </c>
      <c r="E440" s="228" t="s">
        <v>216</v>
      </c>
      <c r="F440" s="246">
        <v>1</v>
      </c>
      <c r="G440" s="88"/>
      <c r="H440" s="88">
        <v>1</v>
      </c>
      <c r="I440" s="305">
        <v>1</v>
      </c>
      <c r="J440" s="345"/>
      <c r="K440" s="345"/>
      <c r="L440" s="235">
        <v>8106.9493000000002</v>
      </c>
      <c r="M440" s="93">
        <v>8106.94</v>
      </c>
      <c r="N440" s="311">
        <v>0</v>
      </c>
      <c r="O440" s="311"/>
      <c r="P440" s="311">
        <v>8106.9493000000002</v>
      </c>
      <c r="Q440" s="311">
        <v>8106.9493000000002</v>
      </c>
      <c r="R440" s="245">
        <v>-9.3000000006213668E-3</v>
      </c>
      <c r="S440" s="313">
        <v>1.0000011471652683</v>
      </c>
      <c r="T440" s="299">
        <v>1.0000011471652683</v>
      </c>
      <c r="U440" s="277">
        <v>11105.41</v>
      </c>
      <c r="V440" s="100"/>
      <c r="W440" s="100">
        <f t="shared" si="46"/>
        <v>7867.0528251826936</v>
      </c>
      <c r="X440" s="101">
        <f t="shared" si="47"/>
        <v>0.70839823339999997</v>
      </c>
      <c r="Y440" s="102" t="b">
        <f t="shared" si="50"/>
        <v>0</v>
      </c>
      <c r="Z440" s="93">
        <v>11105.41</v>
      </c>
      <c r="AA440" s="103">
        <f t="shared" si="48"/>
        <v>11105.41</v>
      </c>
      <c r="AB440" s="76">
        <v>11105.41</v>
      </c>
      <c r="AC440" s="104" t="b">
        <f t="shared" si="51"/>
        <v>0</v>
      </c>
      <c r="AE440" s="71" t="s">
        <v>1229</v>
      </c>
      <c r="AG440" s="105">
        <f t="shared" si="49"/>
        <v>8106.9493000000002</v>
      </c>
      <c r="AH440" s="104">
        <f t="shared" si="52"/>
        <v>8106.9493000000002</v>
      </c>
    </row>
    <row r="441" spans="1:34" ht="32.25" customHeight="1" x14ac:dyDescent="0.2">
      <c r="A441" s="65" t="s">
        <v>832</v>
      </c>
      <c r="B441" s="65" t="s">
        <v>833</v>
      </c>
      <c r="C441" s="99" t="s">
        <v>1727</v>
      </c>
      <c r="D441" s="65" t="s">
        <v>3</v>
      </c>
      <c r="E441" s="228" t="s">
        <v>216</v>
      </c>
      <c r="F441" s="246">
        <v>1</v>
      </c>
      <c r="G441" s="88"/>
      <c r="H441" s="88">
        <v>1</v>
      </c>
      <c r="I441" s="305">
        <v>1</v>
      </c>
      <c r="J441" s="345"/>
      <c r="K441" s="345"/>
      <c r="L441" s="235">
        <v>5405.3507</v>
      </c>
      <c r="M441" s="93">
        <v>5405.35</v>
      </c>
      <c r="N441" s="311">
        <v>0</v>
      </c>
      <c r="O441" s="311"/>
      <c r="P441" s="311">
        <v>5405.3507</v>
      </c>
      <c r="Q441" s="311">
        <v>5405.3507</v>
      </c>
      <c r="R441" s="245">
        <v>-6.9999999959691195E-4</v>
      </c>
      <c r="S441" s="313">
        <v>1.0000001295013272</v>
      </c>
      <c r="T441" s="299">
        <v>1.0000001295013272</v>
      </c>
      <c r="U441" s="277">
        <v>7404.59</v>
      </c>
      <c r="V441" s="100"/>
      <c r="W441" s="100">
        <f t="shared" si="46"/>
        <v>5245.3984750513055</v>
      </c>
      <c r="X441" s="101">
        <f t="shared" si="47"/>
        <v>0.70839823339999997</v>
      </c>
      <c r="Y441" s="102" t="b">
        <f t="shared" si="50"/>
        <v>0</v>
      </c>
      <c r="Z441" s="93">
        <v>7404.59</v>
      </c>
      <c r="AA441" s="103">
        <f t="shared" si="48"/>
        <v>7404.59</v>
      </c>
      <c r="AB441" s="76">
        <v>7404.59</v>
      </c>
      <c r="AC441" s="104" t="b">
        <f t="shared" si="51"/>
        <v>0</v>
      </c>
      <c r="AE441" s="106" t="s">
        <v>1340</v>
      </c>
      <c r="AG441" s="105">
        <f t="shared" si="49"/>
        <v>5405.3507</v>
      </c>
      <c r="AH441" s="104">
        <f t="shared" si="52"/>
        <v>5405.3507</v>
      </c>
    </row>
    <row r="442" spans="1:34" ht="29.25" customHeight="1" x14ac:dyDescent="0.2">
      <c r="A442" s="65" t="s">
        <v>834</v>
      </c>
      <c r="B442" s="65" t="s">
        <v>835</v>
      </c>
      <c r="C442" s="99" t="s">
        <v>1728</v>
      </c>
      <c r="D442" s="65" t="s">
        <v>3</v>
      </c>
      <c r="E442" s="228" t="s">
        <v>216</v>
      </c>
      <c r="F442" s="246">
        <v>1</v>
      </c>
      <c r="G442" s="88"/>
      <c r="H442" s="88">
        <v>1</v>
      </c>
      <c r="I442" s="305">
        <v>1</v>
      </c>
      <c r="J442" s="345"/>
      <c r="K442" s="345"/>
      <c r="L442" s="235">
        <v>4953.8018999999995</v>
      </c>
      <c r="M442" s="93">
        <v>4953.8</v>
      </c>
      <c r="N442" s="311">
        <v>0</v>
      </c>
      <c r="O442" s="311"/>
      <c r="P442" s="311">
        <v>4953.8018999999995</v>
      </c>
      <c r="Q442" s="311">
        <v>4953.8018999999995</v>
      </c>
      <c r="R442" s="245">
        <v>-1.8999999992956873E-3</v>
      </c>
      <c r="S442" s="313">
        <v>1.0000003835439459</v>
      </c>
      <c r="T442" s="299">
        <v>1.0000003835439459</v>
      </c>
      <c r="U442" s="277">
        <v>6786.03</v>
      </c>
      <c r="V442" s="100"/>
      <c r="W442" s="100">
        <f t="shared" si="46"/>
        <v>4807.2116637994013</v>
      </c>
      <c r="X442" s="101">
        <f t="shared" si="47"/>
        <v>0.70839823339999997</v>
      </c>
      <c r="Y442" s="102" t="b">
        <f t="shared" si="50"/>
        <v>0</v>
      </c>
      <c r="Z442" s="93">
        <v>6786.03</v>
      </c>
      <c r="AA442" s="103">
        <f t="shared" si="48"/>
        <v>6786.03</v>
      </c>
      <c r="AB442" s="76">
        <v>6786.03</v>
      </c>
      <c r="AC442" s="104" t="b">
        <f t="shared" si="51"/>
        <v>0</v>
      </c>
      <c r="AE442" s="71" t="s">
        <v>836</v>
      </c>
      <c r="AG442" s="105">
        <f t="shared" si="49"/>
        <v>4953.8018999999995</v>
      </c>
      <c r="AH442" s="104">
        <f t="shared" si="52"/>
        <v>4953.8018999999995</v>
      </c>
    </row>
    <row r="443" spans="1:34" ht="32.25" customHeight="1" x14ac:dyDescent="0.2">
      <c r="A443" s="65" t="s">
        <v>837</v>
      </c>
      <c r="B443" s="65" t="s">
        <v>838</v>
      </c>
      <c r="C443" s="99" t="s">
        <v>1729</v>
      </c>
      <c r="D443" s="65" t="s">
        <v>3</v>
      </c>
      <c r="E443" s="228" t="s">
        <v>216</v>
      </c>
      <c r="F443" s="246">
        <v>1</v>
      </c>
      <c r="G443" s="88"/>
      <c r="H443" s="88">
        <v>1</v>
      </c>
      <c r="I443" s="305">
        <v>1</v>
      </c>
      <c r="J443" s="345"/>
      <c r="K443" s="345"/>
      <c r="L443" s="235">
        <v>4041.7252999999996</v>
      </c>
      <c r="M443" s="93">
        <v>4041.72</v>
      </c>
      <c r="N443" s="311">
        <v>0</v>
      </c>
      <c r="O443" s="311"/>
      <c r="P443" s="311">
        <v>4041.7252999999996</v>
      </c>
      <c r="Q443" s="311">
        <v>4041.7252999999996</v>
      </c>
      <c r="R443" s="245">
        <v>-5.2999999998064595E-3</v>
      </c>
      <c r="S443" s="313">
        <v>1.000001311322902</v>
      </c>
      <c r="T443" s="299">
        <v>1.000001311322902</v>
      </c>
      <c r="U443" s="277">
        <v>5536.61</v>
      </c>
      <c r="V443" s="100"/>
      <c r="W443" s="100">
        <f t="shared" si="46"/>
        <v>3922.1247430247736</v>
      </c>
      <c r="X443" s="101">
        <f t="shared" si="47"/>
        <v>0.70839823339999997</v>
      </c>
      <c r="Y443" s="102" t="b">
        <f t="shared" si="50"/>
        <v>0</v>
      </c>
      <c r="Z443" s="93">
        <v>5536.61</v>
      </c>
      <c r="AA443" s="103">
        <f t="shared" si="48"/>
        <v>5536.61</v>
      </c>
      <c r="AB443" s="76">
        <v>5536.61</v>
      </c>
      <c r="AC443" s="104" t="b">
        <f t="shared" si="51"/>
        <v>0</v>
      </c>
      <c r="AE443" s="106" t="s">
        <v>1325</v>
      </c>
      <c r="AG443" s="105">
        <f t="shared" si="49"/>
        <v>4041.7252999999996</v>
      </c>
      <c r="AH443" s="104">
        <f t="shared" si="52"/>
        <v>4041.7252999999996</v>
      </c>
    </row>
    <row r="444" spans="1:34" ht="33" customHeight="1" x14ac:dyDescent="0.2">
      <c r="A444" s="65" t="s">
        <v>839</v>
      </c>
      <c r="B444" s="65" t="s">
        <v>840</v>
      </c>
      <c r="C444" s="99" t="s">
        <v>1730</v>
      </c>
      <c r="D444" s="65" t="s">
        <v>3</v>
      </c>
      <c r="E444" s="228" t="s">
        <v>216</v>
      </c>
      <c r="F444" s="246">
        <v>1</v>
      </c>
      <c r="G444" s="88"/>
      <c r="H444" s="88">
        <v>1</v>
      </c>
      <c r="I444" s="305">
        <v>1</v>
      </c>
      <c r="J444" s="345"/>
      <c r="K444" s="345"/>
      <c r="L444" s="235">
        <v>4910.0018999999993</v>
      </c>
      <c r="M444" s="93">
        <v>4910</v>
      </c>
      <c r="N444" s="311">
        <v>0</v>
      </c>
      <c r="O444" s="311"/>
      <c r="P444" s="311">
        <v>4910.0018999999993</v>
      </c>
      <c r="Q444" s="311">
        <v>4910.0018999999993</v>
      </c>
      <c r="R444" s="245">
        <v>-1.8999999992956873E-3</v>
      </c>
      <c r="S444" s="313">
        <v>1.0000003869653766</v>
      </c>
      <c r="T444" s="299">
        <v>1.0000003869653766</v>
      </c>
      <c r="U444" s="277">
        <v>6726.03</v>
      </c>
      <c r="V444" s="100"/>
      <c r="W444" s="100">
        <f t="shared" si="46"/>
        <v>4764.7077697954019</v>
      </c>
      <c r="X444" s="101">
        <f t="shared" si="47"/>
        <v>0.70839823339999997</v>
      </c>
      <c r="Y444" s="102" t="b">
        <f t="shared" si="50"/>
        <v>0</v>
      </c>
      <c r="Z444" s="93">
        <v>6726.03</v>
      </c>
      <c r="AA444" s="103">
        <f t="shared" si="48"/>
        <v>6726.03</v>
      </c>
      <c r="AB444" s="76">
        <v>6726.03</v>
      </c>
      <c r="AC444" s="104" t="b">
        <f t="shared" si="51"/>
        <v>0</v>
      </c>
      <c r="AE444" s="106" t="s">
        <v>1326</v>
      </c>
      <c r="AG444" s="105">
        <f t="shared" si="49"/>
        <v>4910.0018999999993</v>
      </c>
      <c r="AH444" s="104">
        <f t="shared" si="52"/>
        <v>4910.0018999999993</v>
      </c>
    </row>
    <row r="445" spans="1:34" ht="17.25" customHeight="1" x14ac:dyDescent="0.2">
      <c r="A445" s="143" t="s">
        <v>841</v>
      </c>
      <c r="B445" s="144"/>
      <c r="C445" s="135" t="s">
        <v>1660</v>
      </c>
      <c r="D445" s="145"/>
      <c r="E445" s="233"/>
      <c r="F445" s="256"/>
      <c r="G445" s="145"/>
      <c r="H445" s="145"/>
      <c r="I445" s="309"/>
      <c r="J445" s="350"/>
      <c r="K445" s="350"/>
      <c r="L445" s="239"/>
      <c r="M445" s="146">
        <v>3433.0600000000004</v>
      </c>
      <c r="N445" s="146"/>
      <c r="O445" s="146"/>
      <c r="P445" s="146">
        <v>0</v>
      </c>
      <c r="Q445" s="146">
        <v>3433.0768499999999</v>
      </c>
      <c r="R445" s="267">
        <v>0</v>
      </c>
      <c r="S445" s="293">
        <v>0</v>
      </c>
      <c r="T445" s="267"/>
      <c r="U445" s="283"/>
      <c r="V445" s="100"/>
      <c r="W445" s="100">
        <f t="shared" si="46"/>
        <v>0</v>
      </c>
      <c r="X445" s="101" t="e">
        <f t="shared" si="47"/>
        <v>#DIV/0!</v>
      </c>
      <c r="Y445" s="102" t="b">
        <f t="shared" si="50"/>
        <v>1</v>
      </c>
      <c r="Z445" s="145"/>
      <c r="AA445" s="103">
        <f t="shared" si="48"/>
        <v>0</v>
      </c>
      <c r="AB445" s="148">
        <v>4702.8500000000004</v>
      </c>
      <c r="AC445" s="104" t="b">
        <f t="shared" si="51"/>
        <v>0</v>
      </c>
      <c r="AE445" s="135" t="s">
        <v>705</v>
      </c>
      <c r="AG445" s="105">
        <f t="shared" si="49"/>
        <v>0</v>
      </c>
      <c r="AH445" s="104">
        <f t="shared" si="52"/>
        <v>0</v>
      </c>
    </row>
    <row r="446" spans="1:34" ht="0.6" customHeight="1" x14ac:dyDescent="0.2">
      <c r="A446" s="65" t="s">
        <v>842</v>
      </c>
      <c r="B446" s="68">
        <v>93358</v>
      </c>
      <c r="C446" s="99" t="s">
        <v>1661</v>
      </c>
      <c r="D446" s="65" t="s">
        <v>3</v>
      </c>
      <c r="E446" s="228" t="s">
        <v>9</v>
      </c>
      <c r="F446" s="248">
        <v>21</v>
      </c>
      <c r="G446" s="86">
        <v>21</v>
      </c>
      <c r="H446" s="86"/>
      <c r="I446" s="305">
        <v>21</v>
      </c>
      <c r="J446" s="345"/>
      <c r="K446" s="345"/>
      <c r="L446" s="235">
        <v>86.702100000000002</v>
      </c>
      <c r="M446" s="93">
        <v>1820.74</v>
      </c>
      <c r="N446" s="311">
        <v>1820.74</v>
      </c>
      <c r="O446" s="311"/>
      <c r="P446" s="311"/>
      <c r="Q446" s="311">
        <v>1820.7441000000001</v>
      </c>
      <c r="R446" s="245">
        <v>-4.1000000001076842E-3</v>
      </c>
      <c r="S446" s="313">
        <v>0</v>
      </c>
      <c r="T446" s="299">
        <v>1.0000022518316729</v>
      </c>
      <c r="U446" s="277">
        <v>118.77</v>
      </c>
      <c r="V446" s="100"/>
      <c r="W446" s="100">
        <f t="shared" si="46"/>
        <v>84.136458180917998</v>
      </c>
      <c r="X446" s="101">
        <f t="shared" si="47"/>
        <v>0.70839823339999997</v>
      </c>
      <c r="Y446" s="102" t="b">
        <f t="shared" si="50"/>
        <v>0</v>
      </c>
      <c r="Z446" s="88">
        <v>118.77</v>
      </c>
      <c r="AA446" s="103">
        <f t="shared" si="48"/>
        <v>118.77</v>
      </c>
      <c r="AB446" s="76">
        <v>2494.17</v>
      </c>
      <c r="AC446" s="104" t="b">
        <f t="shared" si="51"/>
        <v>0</v>
      </c>
      <c r="AE446" s="71" t="s">
        <v>706</v>
      </c>
      <c r="AG446" s="105">
        <f t="shared" si="49"/>
        <v>86.702100000000002</v>
      </c>
      <c r="AH446" s="104">
        <f t="shared" si="52"/>
        <v>1820.7441000000001</v>
      </c>
    </row>
    <row r="447" spans="1:34" ht="19.899999999999999" customHeight="1" x14ac:dyDescent="0.2">
      <c r="A447" s="65" t="s">
        <v>843</v>
      </c>
      <c r="B447" s="68">
        <v>93382</v>
      </c>
      <c r="C447" s="99" t="s">
        <v>1662</v>
      </c>
      <c r="D447" s="65" t="s">
        <v>3</v>
      </c>
      <c r="E447" s="228" t="s">
        <v>9</v>
      </c>
      <c r="F447" s="248">
        <v>17</v>
      </c>
      <c r="G447" s="86">
        <v>17</v>
      </c>
      <c r="H447" s="86"/>
      <c r="I447" s="305">
        <v>17</v>
      </c>
      <c r="J447" s="345"/>
      <c r="K447" s="345"/>
      <c r="L447" s="235">
        <v>27.382299999999997</v>
      </c>
      <c r="M447" s="93">
        <v>465.49</v>
      </c>
      <c r="N447" s="311">
        <v>465.49</v>
      </c>
      <c r="O447" s="311"/>
      <c r="P447" s="311"/>
      <c r="Q447" s="311">
        <v>465.49909999999994</v>
      </c>
      <c r="R447" s="245">
        <v>-9.0999999999326064E-3</v>
      </c>
      <c r="S447" s="313">
        <v>0</v>
      </c>
      <c r="T447" s="299">
        <v>1.0000195492921435</v>
      </c>
      <c r="U447" s="277">
        <v>37.51</v>
      </c>
      <c r="V447" s="100"/>
      <c r="W447" s="100">
        <f t="shared" si="46"/>
        <v>26.572017734833999</v>
      </c>
      <c r="X447" s="101">
        <f t="shared" si="47"/>
        <v>0.70839823339999997</v>
      </c>
      <c r="Y447" s="102" t="b">
        <f t="shared" si="50"/>
        <v>0</v>
      </c>
      <c r="Z447" s="88">
        <v>37.51</v>
      </c>
      <c r="AA447" s="103">
        <f t="shared" si="48"/>
        <v>37.51</v>
      </c>
      <c r="AB447" s="82">
        <v>637.66999999999996</v>
      </c>
      <c r="AC447" s="104" t="b">
        <f t="shared" si="51"/>
        <v>0</v>
      </c>
      <c r="AE447" s="71" t="s">
        <v>707</v>
      </c>
      <c r="AG447" s="105">
        <f t="shared" si="49"/>
        <v>27.382299999999997</v>
      </c>
      <c r="AH447" s="104">
        <f t="shared" si="52"/>
        <v>465.49909999999994</v>
      </c>
    </row>
    <row r="448" spans="1:34" ht="33" customHeight="1" x14ac:dyDescent="0.2">
      <c r="A448" s="65" t="s">
        <v>844</v>
      </c>
      <c r="B448" s="68">
        <v>100323</v>
      </c>
      <c r="C448" s="99" t="s">
        <v>1731</v>
      </c>
      <c r="D448" s="65" t="s">
        <v>3</v>
      </c>
      <c r="E448" s="228" t="s">
        <v>9</v>
      </c>
      <c r="F448" s="248">
        <v>2.5</v>
      </c>
      <c r="G448" s="86">
        <v>2.5</v>
      </c>
      <c r="H448" s="86"/>
      <c r="I448" s="305">
        <v>2.5</v>
      </c>
      <c r="J448" s="345"/>
      <c r="K448" s="345"/>
      <c r="L448" s="235">
        <v>206.15199999999999</v>
      </c>
      <c r="M448" s="93">
        <v>515.38</v>
      </c>
      <c r="N448" s="311">
        <v>515.38</v>
      </c>
      <c r="O448" s="311"/>
      <c r="P448" s="311"/>
      <c r="Q448" s="311">
        <v>515.38</v>
      </c>
      <c r="R448" s="245">
        <v>0</v>
      </c>
      <c r="S448" s="313">
        <v>0</v>
      </c>
      <c r="T448" s="299">
        <v>1</v>
      </c>
      <c r="U448" s="277">
        <v>282.39999999999998</v>
      </c>
      <c r="V448" s="100"/>
      <c r="W448" s="100">
        <f t="shared" si="46"/>
        <v>200.05166111215996</v>
      </c>
      <c r="X448" s="101">
        <f t="shared" si="47"/>
        <v>0.70839823339999997</v>
      </c>
      <c r="Y448" s="102" t="b">
        <f t="shared" si="50"/>
        <v>0</v>
      </c>
      <c r="Z448" s="88">
        <v>282.39999999999998</v>
      </c>
      <c r="AA448" s="103">
        <f t="shared" si="48"/>
        <v>282.39999999999998</v>
      </c>
      <c r="AB448" s="82">
        <v>706</v>
      </c>
      <c r="AC448" s="104" t="b">
        <f t="shared" si="51"/>
        <v>0</v>
      </c>
      <c r="AE448" s="106" t="s">
        <v>1327</v>
      </c>
      <c r="AG448" s="105">
        <f t="shared" si="49"/>
        <v>206.15199999999999</v>
      </c>
      <c r="AH448" s="104">
        <f t="shared" si="52"/>
        <v>515.38</v>
      </c>
    </row>
    <row r="449" spans="1:34" ht="27.6" customHeight="1" x14ac:dyDescent="0.2">
      <c r="A449" s="65" t="s">
        <v>845</v>
      </c>
      <c r="B449" s="68">
        <v>94962</v>
      </c>
      <c r="C449" s="99" t="s">
        <v>1732</v>
      </c>
      <c r="D449" s="65" t="s">
        <v>3</v>
      </c>
      <c r="E449" s="228" t="s">
        <v>9</v>
      </c>
      <c r="F449" s="248">
        <v>1.5</v>
      </c>
      <c r="G449" s="86">
        <v>1.5</v>
      </c>
      <c r="H449" s="86"/>
      <c r="I449" s="305">
        <v>1.5</v>
      </c>
      <c r="J449" s="345"/>
      <c r="K449" s="345"/>
      <c r="L449" s="235">
        <v>420.96909999999997</v>
      </c>
      <c r="M449" s="93">
        <v>631.45000000000005</v>
      </c>
      <c r="N449" s="311">
        <v>631.45000000000005</v>
      </c>
      <c r="O449" s="311"/>
      <c r="P449" s="311"/>
      <c r="Q449" s="311">
        <v>631.45364999999993</v>
      </c>
      <c r="R449" s="245">
        <v>-3.6499999998795829E-3</v>
      </c>
      <c r="S449" s="313">
        <v>0</v>
      </c>
      <c r="T449" s="299">
        <v>1.0000057803468205</v>
      </c>
      <c r="U449" s="277">
        <v>576.66999999999996</v>
      </c>
      <c r="V449" s="100"/>
      <c r="W449" s="100">
        <f t="shared" si="46"/>
        <v>408.51200925477798</v>
      </c>
      <c r="X449" s="101">
        <f t="shared" si="47"/>
        <v>0.70839823339999997</v>
      </c>
      <c r="Y449" s="102" t="b">
        <f t="shared" si="50"/>
        <v>0</v>
      </c>
      <c r="Z449" s="88">
        <v>576.66999999999996</v>
      </c>
      <c r="AA449" s="103">
        <f t="shared" si="48"/>
        <v>576.66999999999996</v>
      </c>
      <c r="AB449" s="82">
        <v>865.01</v>
      </c>
      <c r="AC449" s="104" t="b">
        <f t="shared" si="51"/>
        <v>0</v>
      </c>
      <c r="AE449" s="106" t="s">
        <v>1328</v>
      </c>
      <c r="AG449" s="105">
        <f t="shared" si="49"/>
        <v>420.96909999999997</v>
      </c>
      <c r="AH449" s="104">
        <f t="shared" si="52"/>
        <v>631.45364999999993</v>
      </c>
    </row>
    <row r="450" spans="1:34" ht="18.75" customHeight="1" x14ac:dyDescent="0.2">
      <c r="A450" s="143" t="s">
        <v>846</v>
      </c>
      <c r="B450" s="144"/>
      <c r="C450" s="135" t="s">
        <v>1655</v>
      </c>
      <c r="D450" s="145"/>
      <c r="E450" s="233"/>
      <c r="F450" s="256"/>
      <c r="G450" s="145"/>
      <c r="H450" s="145"/>
      <c r="I450" s="309"/>
      <c r="J450" s="350"/>
      <c r="K450" s="350"/>
      <c r="L450" s="239"/>
      <c r="M450" s="149">
        <v>249.18</v>
      </c>
      <c r="N450" s="149"/>
      <c r="O450" s="149"/>
      <c r="P450" s="149">
        <v>249.20740000000001</v>
      </c>
      <c r="Q450" s="149">
        <v>249.20740000000001</v>
      </c>
      <c r="R450" s="267">
        <v>-2.7400000000000091E-2</v>
      </c>
      <c r="S450" s="294">
        <v>1.0001099606710009</v>
      </c>
      <c r="T450" s="268"/>
      <c r="U450" s="283"/>
      <c r="V450" s="100"/>
      <c r="W450" s="100">
        <f t="shared" si="46"/>
        <v>0</v>
      </c>
      <c r="X450" s="101" t="e">
        <f t="shared" si="47"/>
        <v>#DIV/0!</v>
      </c>
      <c r="Y450" s="102" t="b">
        <f t="shared" si="50"/>
        <v>1</v>
      </c>
      <c r="Z450" s="145"/>
      <c r="AA450" s="103">
        <f t="shared" si="48"/>
        <v>0</v>
      </c>
      <c r="AB450" s="151">
        <v>341.38</v>
      </c>
      <c r="AC450" s="104" t="b">
        <f t="shared" si="51"/>
        <v>0</v>
      </c>
      <c r="AE450" s="135" t="s">
        <v>697</v>
      </c>
      <c r="AG450" s="105">
        <f t="shared" si="49"/>
        <v>0</v>
      </c>
      <c r="AH450" s="104">
        <f t="shared" si="52"/>
        <v>0</v>
      </c>
    </row>
    <row r="451" spans="1:34" ht="20.25" customHeight="1" x14ac:dyDescent="0.2">
      <c r="A451" s="65" t="s">
        <v>847</v>
      </c>
      <c r="B451" s="65" t="s">
        <v>848</v>
      </c>
      <c r="C451" s="99" t="s">
        <v>1688</v>
      </c>
      <c r="D451" s="65" t="s">
        <v>3</v>
      </c>
      <c r="E451" s="228" t="s">
        <v>216</v>
      </c>
      <c r="F451" s="248">
        <v>1</v>
      </c>
      <c r="G451" s="86"/>
      <c r="H451" s="86">
        <v>1</v>
      </c>
      <c r="I451" s="305">
        <v>1</v>
      </c>
      <c r="J451" s="345"/>
      <c r="K451" s="345"/>
      <c r="L451" s="235">
        <v>12.183700000000002</v>
      </c>
      <c r="M451" s="93">
        <v>12.18</v>
      </c>
      <c r="N451" s="311">
        <v>0</v>
      </c>
      <c r="O451" s="311"/>
      <c r="P451" s="311">
        <v>12.183700000000002</v>
      </c>
      <c r="Q451" s="311">
        <v>12.183700000000002</v>
      </c>
      <c r="R451" s="245">
        <v>-3.700000000002035E-3</v>
      </c>
      <c r="S451" s="313">
        <v>1.0003037766830871</v>
      </c>
      <c r="T451" s="299">
        <v>1.0003037766830871</v>
      </c>
      <c r="U451" s="277">
        <v>16.690000000000001</v>
      </c>
      <c r="V451" s="100"/>
      <c r="W451" s="100">
        <f t="shared" si="46"/>
        <v>11.823166515446001</v>
      </c>
      <c r="X451" s="101">
        <f t="shared" si="47"/>
        <v>0.70839823339999997</v>
      </c>
      <c r="Y451" s="102" t="b">
        <f t="shared" si="50"/>
        <v>0</v>
      </c>
      <c r="Z451" s="88">
        <v>16.690000000000001</v>
      </c>
      <c r="AA451" s="103">
        <f t="shared" si="48"/>
        <v>16.690000000000001</v>
      </c>
      <c r="AB451" s="82">
        <v>16.690000000000001</v>
      </c>
      <c r="AC451" s="104" t="b">
        <f t="shared" si="51"/>
        <v>0</v>
      </c>
      <c r="AE451" s="71" t="s">
        <v>784</v>
      </c>
      <c r="AG451" s="105">
        <f t="shared" si="49"/>
        <v>12.183700000000002</v>
      </c>
      <c r="AH451" s="104">
        <f t="shared" si="52"/>
        <v>12.183700000000002</v>
      </c>
    </row>
    <row r="452" spans="1:34" ht="29.25" customHeight="1" x14ac:dyDescent="0.2">
      <c r="A452" s="65" t="s">
        <v>849</v>
      </c>
      <c r="B452" s="68">
        <v>101564</v>
      </c>
      <c r="C452" s="99" t="s">
        <v>1733</v>
      </c>
      <c r="D452" s="65" t="s">
        <v>3</v>
      </c>
      <c r="E452" s="228" t="s">
        <v>32</v>
      </c>
      <c r="F452" s="248">
        <v>1</v>
      </c>
      <c r="G452" s="86"/>
      <c r="H452" s="86">
        <v>1</v>
      </c>
      <c r="I452" s="305">
        <v>1</v>
      </c>
      <c r="J452" s="345"/>
      <c r="K452" s="345"/>
      <c r="L452" s="235">
        <v>48.734800000000007</v>
      </c>
      <c r="M452" s="93">
        <v>48.73</v>
      </c>
      <c r="N452" s="311">
        <v>0</v>
      </c>
      <c r="O452" s="311"/>
      <c r="P452" s="311">
        <v>48.734800000000007</v>
      </c>
      <c r="Q452" s="311">
        <v>48.734800000000007</v>
      </c>
      <c r="R452" s="245">
        <v>-4.8000000000101295E-3</v>
      </c>
      <c r="S452" s="313">
        <v>1.0000985019495179</v>
      </c>
      <c r="T452" s="299">
        <v>1.0000985019495179</v>
      </c>
      <c r="U452" s="277">
        <v>66.760000000000005</v>
      </c>
      <c r="V452" s="100"/>
      <c r="W452" s="100">
        <f t="shared" si="46"/>
        <v>47.292666061784004</v>
      </c>
      <c r="X452" s="101">
        <f t="shared" si="47"/>
        <v>0.70839823339999997</v>
      </c>
      <c r="Y452" s="102" t="b">
        <f t="shared" si="50"/>
        <v>0</v>
      </c>
      <c r="Z452" s="88">
        <v>66.760000000000005</v>
      </c>
      <c r="AA452" s="103">
        <f t="shared" si="48"/>
        <v>66.760000000000005</v>
      </c>
      <c r="AB452" s="82">
        <v>66.760000000000005</v>
      </c>
      <c r="AC452" s="104" t="b">
        <f t="shared" si="51"/>
        <v>0</v>
      </c>
      <c r="AE452" s="71" t="s">
        <v>850</v>
      </c>
      <c r="AG452" s="105">
        <f t="shared" si="49"/>
        <v>48.734800000000007</v>
      </c>
      <c r="AH452" s="104">
        <f t="shared" si="52"/>
        <v>48.734800000000007</v>
      </c>
    </row>
    <row r="453" spans="1:34" ht="18.75" customHeight="1" x14ac:dyDescent="0.2">
      <c r="A453" s="65" t="s">
        <v>851</v>
      </c>
      <c r="B453" s="65" t="s">
        <v>852</v>
      </c>
      <c r="C453" s="99" t="s">
        <v>1734</v>
      </c>
      <c r="D453" s="65" t="s">
        <v>3</v>
      </c>
      <c r="E453" s="228" t="s">
        <v>225</v>
      </c>
      <c r="F453" s="248">
        <v>1</v>
      </c>
      <c r="G453" s="86"/>
      <c r="H453" s="86">
        <v>1</v>
      </c>
      <c r="I453" s="305">
        <v>1</v>
      </c>
      <c r="J453" s="345"/>
      <c r="K453" s="345"/>
      <c r="L453" s="235">
        <v>113.8289</v>
      </c>
      <c r="M453" s="93">
        <v>113.82</v>
      </c>
      <c r="N453" s="311">
        <v>0</v>
      </c>
      <c r="O453" s="311"/>
      <c r="P453" s="311">
        <v>113.8289</v>
      </c>
      <c r="Q453" s="311">
        <v>113.8289</v>
      </c>
      <c r="R453" s="245">
        <v>-8.9000000000112323E-3</v>
      </c>
      <c r="S453" s="313">
        <v>1.0000781936390792</v>
      </c>
      <c r="T453" s="299">
        <v>1.0000781936390792</v>
      </c>
      <c r="U453" s="277">
        <v>155.93</v>
      </c>
      <c r="V453" s="100"/>
      <c r="W453" s="100">
        <f t="shared" si="46"/>
        <v>110.460536534062</v>
      </c>
      <c r="X453" s="101">
        <f t="shared" si="47"/>
        <v>0.70839823339999997</v>
      </c>
      <c r="Y453" s="102" t="b">
        <f t="shared" si="50"/>
        <v>0</v>
      </c>
      <c r="Z453" s="88">
        <v>155.93</v>
      </c>
      <c r="AA453" s="103">
        <f t="shared" si="48"/>
        <v>155.93</v>
      </c>
      <c r="AB453" s="82">
        <v>155.93</v>
      </c>
      <c r="AC453" s="104" t="b">
        <f t="shared" si="51"/>
        <v>0</v>
      </c>
      <c r="AE453" s="71" t="s">
        <v>819</v>
      </c>
      <c r="AG453" s="105">
        <f t="shared" si="49"/>
        <v>113.8289</v>
      </c>
      <c r="AH453" s="104">
        <f t="shared" si="52"/>
        <v>113.8289</v>
      </c>
    </row>
    <row r="454" spans="1:34" ht="21" customHeight="1" x14ac:dyDescent="0.2">
      <c r="A454" s="65" t="s">
        <v>853</v>
      </c>
      <c r="B454" s="65" t="s">
        <v>854</v>
      </c>
      <c r="C454" s="99" t="s">
        <v>1735</v>
      </c>
      <c r="D454" s="65" t="s">
        <v>3</v>
      </c>
      <c r="E454" s="228" t="s">
        <v>225</v>
      </c>
      <c r="F454" s="248">
        <v>1</v>
      </c>
      <c r="G454" s="86"/>
      <c r="H454" s="86">
        <v>1</v>
      </c>
      <c r="I454" s="305">
        <v>1</v>
      </c>
      <c r="J454" s="345"/>
      <c r="K454" s="345"/>
      <c r="L454" s="235">
        <v>42.376499999999993</v>
      </c>
      <c r="M454" s="93">
        <v>42.37</v>
      </c>
      <c r="N454" s="311">
        <v>0</v>
      </c>
      <c r="O454" s="311"/>
      <c r="P454" s="311">
        <v>42.376499999999993</v>
      </c>
      <c r="Q454" s="311">
        <v>42.376499999999993</v>
      </c>
      <c r="R454" s="245">
        <v>-6.4999999999955094E-3</v>
      </c>
      <c r="S454" s="313">
        <v>1.0001534104319092</v>
      </c>
      <c r="T454" s="299">
        <v>1.0001534104319092</v>
      </c>
      <c r="U454" s="277">
        <v>58.05</v>
      </c>
      <c r="V454" s="100"/>
      <c r="W454" s="100">
        <f t="shared" si="46"/>
        <v>41.122517448869999</v>
      </c>
      <c r="X454" s="101">
        <f t="shared" si="47"/>
        <v>0.70839823339999997</v>
      </c>
      <c r="Y454" s="102" t="b">
        <f t="shared" si="50"/>
        <v>0</v>
      </c>
      <c r="Z454" s="88">
        <v>58.05</v>
      </c>
      <c r="AA454" s="103">
        <f t="shared" si="48"/>
        <v>58.05</v>
      </c>
      <c r="AB454" s="82">
        <v>58.05</v>
      </c>
      <c r="AC454" s="104" t="b">
        <f t="shared" si="51"/>
        <v>0</v>
      </c>
      <c r="AE454" s="71" t="s">
        <v>820</v>
      </c>
      <c r="AG454" s="105">
        <f t="shared" si="49"/>
        <v>42.376499999999993</v>
      </c>
      <c r="AH454" s="104">
        <f t="shared" si="52"/>
        <v>42.376499999999993</v>
      </c>
    </row>
    <row r="455" spans="1:34" ht="18.75" customHeight="1" x14ac:dyDescent="0.2">
      <c r="A455" s="65" t="s">
        <v>855</v>
      </c>
      <c r="B455" s="65" t="s">
        <v>856</v>
      </c>
      <c r="C455" s="99" t="s">
        <v>1736</v>
      </c>
      <c r="D455" s="65" t="s">
        <v>3</v>
      </c>
      <c r="E455" s="228" t="s">
        <v>225</v>
      </c>
      <c r="F455" s="248">
        <v>1</v>
      </c>
      <c r="G455" s="86"/>
      <c r="H455" s="86">
        <v>1</v>
      </c>
      <c r="I455" s="305">
        <v>1</v>
      </c>
      <c r="J455" s="345"/>
      <c r="K455" s="345"/>
      <c r="L455" s="235">
        <v>32.083500000000001</v>
      </c>
      <c r="M455" s="93">
        <v>32.08</v>
      </c>
      <c r="N455" s="311">
        <v>0</v>
      </c>
      <c r="O455" s="311"/>
      <c r="P455" s="311">
        <v>32.083500000000001</v>
      </c>
      <c r="Q455" s="311">
        <v>32.083500000000001</v>
      </c>
      <c r="R455" s="245">
        <v>-3.5000000000025011E-3</v>
      </c>
      <c r="S455" s="313">
        <v>1.0001091022443891</v>
      </c>
      <c r="T455" s="299">
        <v>1.0001091022443891</v>
      </c>
      <c r="U455" s="277">
        <v>43.95</v>
      </c>
      <c r="V455" s="100"/>
      <c r="W455" s="100">
        <f t="shared" si="46"/>
        <v>31.134102357930001</v>
      </c>
      <c r="X455" s="101">
        <f t="shared" si="47"/>
        <v>0.70839823339999997</v>
      </c>
      <c r="Y455" s="102" t="b">
        <f t="shared" si="50"/>
        <v>0</v>
      </c>
      <c r="Z455" s="88">
        <v>43.95</v>
      </c>
      <c r="AA455" s="103">
        <f t="shared" si="48"/>
        <v>43.95</v>
      </c>
      <c r="AB455" s="82">
        <v>43.95</v>
      </c>
      <c r="AC455" s="104" t="b">
        <f t="shared" si="51"/>
        <v>0</v>
      </c>
      <c r="AE455" s="71" t="s">
        <v>821</v>
      </c>
      <c r="AG455" s="105">
        <f t="shared" si="49"/>
        <v>32.083500000000001</v>
      </c>
      <c r="AH455" s="104">
        <f t="shared" si="52"/>
        <v>32.083500000000001</v>
      </c>
    </row>
    <row r="456" spans="1:34" ht="18.75" customHeight="1" x14ac:dyDescent="0.2">
      <c r="A456" s="143" t="s">
        <v>857</v>
      </c>
      <c r="B456" s="144"/>
      <c r="C456" s="135" t="s">
        <v>1737</v>
      </c>
      <c r="D456" s="145"/>
      <c r="E456" s="233"/>
      <c r="F456" s="256"/>
      <c r="G456" s="145"/>
      <c r="H456" s="145"/>
      <c r="I456" s="309"/>
      <c r="J456" s="350"/>
      <c r="K456" s="350"/>
      <c r="L456" s="239"/>
      <c r="M456" s="146">
        <v>54626.41</v>
      </c>
      <c r="N456" s="146"/>
      <c r="O456" s="146"/>
      <c r="P456" s="146">
        <v>54626.410999999993</v>
      </c>
      <c r="Q456" s="146">
        <v>54626.410999999993</v>
      </c>
      <c r="R456" s="267">
        <v>-9.9999998928979039E-4</v>
      </c>
      <c r="S456" s="293">
        <v>1.0000000183061635</v>
      </c>
      <c r="T456" s="267"/>
      <c r="U456" s="283"/>
      <c r="V456" s="100"/>
      <c r="W456" s="100">
        <f t="shared" si="46"/>
        <v>0</v>
      </c>
      <c r="X456" s="101" t="e">
        <f t="shared" si="47"/>
        <v>#DIV/0!</v>
      </c>
      <c r="Y456" s="102" t="b">
        <f t="shared" si="50"/>
        <v>1</v>
      </c>
      <c r="Z456" s="145"/>
      <c r="AA456" s="103">
        <f t="shared" si="48"/>
        <v>0</v>
      </c>
      <c r="AB456" s="148">
        <v>74830.7</v>
      </c>
      <c r="AC456" s="104" t="b">
        <f t="shared" si="51"/>
        <v>0</v>
      </c>
      <c r="AE456" s="135" t="s">
        <v>858</v>
      </c>
      <c r="AG456" s="105">
        <f t="shared" si="49"/>
        <v>0</v>
      </c>
      <c r="AH456" s="104">
        <f t="shared" si="52"/>
        <v>0</v>
      </c>
    </row>
    <row r="457" spans="1:34" ht="42.75" customHeight="1" x14ac:dyDescent="0.2">
      <c r="A457" s="65" t="s">
        <v>859</v>
      </c>
      <c r="B457" s="65" t="s">
        <v>860</v>
      </c>
      <c r="C457" s="99" t="s">
        <v>1738</v>
      </c>
      <c r="D457" s="65" t="s">
        <v>3</v>
      </c>
      <c r="E457" s="228" t="s">
        <v>216</v>
      </c>
      <c r="F457" s="248">
        <v>1</v>
      </c>
      <c r="G457" s="86"/>
      <c r="H457" s="86">
        <v>1</v>
      </c>
      <c r="I457" s="305">
        <v>1</v>
      </c>
      <c r="J457" s="345"/>
      <c r="K457" s="345"/>
      <c r="L457" s="235">
        <v>54626.410999999993</v>
      </c>
      <c r="M457" s="93">
        <v>54626.41</v>
      </c>
      <c r="N457" s="311">
        <v>0</v>
      </c>
      <c r="O457" s="311"/>
      <c r="P457" s="311">
        <v>54626.410999999993</v>
      </c>
      <c r="Q457" s="311">
        <v>54626.410999999993</v>
      </c>
      <c r="R457" s="245">
        <v>-9.9999998928979039E-4</v>
      </c>
      <c r="S457" s="313">
        <v>1.0000000183061635</v>
      </c>
      <c r="T457" s="299">
        <v>1.0000000183061635</v>
      </c>
      <c r="U457" s="277">
        <v>74830.7</v>
      </c>
      <c r="V457" s="100"/>
      <c r="W457" s="100">
        <f t="shared" si="46"/>
        <v>53009.935684085372</v>
      </c>
      <c r="X457" s="101">
        <f t="shared" si="47"/>
        <v>0.70839823339999997</v>
      </c>
      <c r="Y457" s="102" t="b">
        <f t="shared" si="50"/>
        <v>0</v>
      </c>
      <c r="Z457" s="93">
        <v>74830.7</v>
      </c>
      <c r="AA457" s="103">
        <f t="shared" si="48"/>
        <v>74830.7</v>
      </c>
      <c r="AB457" s="76">
        <v>74830.7</v>
      </c>
      <c r="AC457" s="104" t="b">
        <f t="shared" si="51"/>
        <v>0</v>
      </c>
      <c r="AE457" s="71" t="s">
        <v>861</v>
      </c>
      <c r="AG457" s="105">
        <f t="shared" si="49"/>
        <v>54626.410999999993</v>
      </c>
      <c r="AH457" s="104">
        <f t="shared" si="52"/>
        <v>54626.410999999993</v>
      </c>
    </row>
    <row r="458" spans="1:34" s="209" customFormat="1" ht="15.75" customHeight="1" x14ac:dyDescent="0.2">
      <c r="A458" s="198">
        <v>13</v>
      </c>
      <c r="B458" s="199"/>
      <c r="C458" s="200" t="s">
        <v>1739</v>
      </c>
      <c r="D458" s="201"/>
      <c r="E458" s="229"/>
      <c r="F458" s="247"/>
      <c r="G458" s="201"/>
      <c r="H458" s="201"/>
      <c r="I458" s="306"/>
      <c r="J458" s="346"/>
      <c r="K458" s="346"/>
      <c r="L458" s="236"/>
      <c r="M458" s="223">
        <v>72509.109999999986</v>
      </c>
      <c r="N458" s="223"/>
      <c r="O458" s="223"/>
      <c r="P458" s="223">
        <v>72509.315899999987</v>
      </c>
      <c r="Q458" s="223">
        <v>72509.315899999987</v>
      </c>
      <c r="R458" s="264">
        <v>-0.20590000000083819</v>
      </c>
      <c r="S458" s="295">
        <v>1.0000028396431841</v>
      </c>
      <c r="T458" s="269"/>
      <c r="U458" s="278"/>
      <c r="V458" s="218"/>
      <c r="W458" s="218">
        <f t="shared" si="46"/>
        <v>0</v>
      </c>
      <c r="X458" s="219" t="e">
        <f t="shared" si="47"/>
        <v>#DIV/0!</v>
      </c>
      <c r="Y458" s="220" t="b">
        <f t="shared" si="50"/>
        <v>1</v>
      </c>
      <c r="Z458" s="201"/>
      <c r="AA458" s="221">
        <f t="shared" si="48"/>
        <v>0</v>
      </c>
      <c r="AB458" s="225">
        <v>99327.83</v>
      </c>
      <c r="AC458" s="209" t="b">
        <f t="shared" si="51"/>
        <v>0</v>
      </c>
      <c r="AE458" s="200" t="s">
        <v>862</v>
      </c>
      <c r="AG458" s="208">
        <f t="shared" si="49"/>
        <v>0</v>
      </c>
      <c r="AH458" s="209">
        <f t="shared" si="52"/>
        <v>0</v>
      </c>
    </row>
    <row r="459" spans="1:34" ht="15" customHeight="1" x14ac:dyDescent="0.2">
      <c r="A459" s="143" t="s">
        <v>863</v>
      </c>
      <c r="B459" s="144"/>
      <c r="C459" s="135" t="s">
        <v>1635</v>
      </c>
      <c r="D459" s="145"/>
      <c r="E459" s="233"/>
      <c r="F459" s="256"/>
      <c r="G459" s="145"/>
      <c r="H459" s="145"/>
      <c r="I459" s="309"/>
      <c r="J459" s="350"/>
      <c r="K459" s="350"/>
      <c r="L459" s="239"/>
      <c r="M459" s="146">
        <v>12885.439999999999</v>
      </c>
      <c r="N459" s="146"/>
      <c r="O459" s="146"/>
      <c r="P459" s="146">
        <v>12885.500099999999</v>
      </c>
      <c r="Q459" s="146">
        <v>12885.500099999999</v>
      </c>
      <c r="R459" s="267">
        <v>-6.0100000000602449E-2</v>
      </c>
      <c r="S459" s="293"/>
      <c r="T459" s="267"/>
      <c r="U459" s="283"/>
      <c r="V459" s="100"/>
      <c r="W459" s="100">
        <f t="shared" si="46"/>
        <v>0</v>
      </c>
      <c r="X459" s="101" t="e">
        <f t="shared" si="47"/>
        <v>#DIV/0!</v>
      </c>
      <c r="Y459" s="102" t="b">
        <f t="shared" si="50"/>
        <v>1</v>
      </c>
      <c r="Z459" s="145"/>
      <c r="AA459" s="103">
        <f t="shared" si="48"/>
        <v>0</v>
      </c>
      <c r="AB459" s="148">
        <v>17651.37</v>
      </c>
      <c r="AC459" s="104" t="b">
        <f t="shared" si="51"/>
        <v>0</v>
      </c>
      <c r="AE459" s="135" t="s">
        <v>691</v>
      </c>
      <c r="AG459" s="105">
        <f t="shared" si="49"/>
        <v>0</v>
      </c>
      <c r="AH459" s="104">
        <f t="shared" si="52"/>
        <v>0</v>
      </c>
    </row>
    <row r="460" spans="1:34" ht="30.75" customHeight="1" x14ac:dyDescent="0.2">
      <c r="A460" s="70">
        <v>41275</v>
      </c>
      <c r="B460" s="68">
        <v>91864</v>
      </c>
      <c r="C460" s="99" t="s">
        <v>1636</v>
      </c>
      <c r="D460" s="65" t="s">
        <v>3</v>
      </c>
      <c r="E460" s="228" t="s">
        <v>32</v>
      </c>
      <c r="F460" s="248">
        <v>290</v>
      </c>
      <c r="G460" s="86"/>
      <c r="H460" s="86">
        <v>290</v>
      </c>
      <c r="I460" s="305">
        <v>290</v>
      </c>
      <c r="J460" s="345"/>
      <c r="K460" s="345"/>
      <c r="L460" s="235">
        <v>13.526900000000001</v>
      </c>
      <c r="M460" s="93">
        <v>3922.8</v>
      </c>
      <c r="N460" s="311">
        <v>0</v>
      </c>
      <c r="O460" s="311"/>
      <c r="P460" s="311">
        <v>3922.8010000000004</v>
      </c>
      <c r="Q460" s="311">
        <v>3922.8010000000004</v>
      </c>
      <c r="R460" s="245">
        <v>-1.0000000002037268E-3</v>
      </c>
      <c r="S460" s="313">
        <v>1.0000002549199551</v>
      </c>
      <c r="T460" s="299">
        <v>1.0000002549199551</v>
      </c>
      <c r="U460" s="277">
        <v>18.53</v>
      </c>
      <c r="V460" s="100"/>
      <c r="W460" s="100">
        <f t="shared" si="46"/>
        <v>13.126619264902001</v>
      </c>
      <c r="X460" s="101">
        <f t="shared" si="47"/>
        <v>0.70839823339999997</v>
      </c>
      <c r="Y460" s="102" t="b">
        <f t="shared" si="50"/>
        <v>0</v>
      </c>
      <c r="Z460" s="88">
        <v>18.53</v>
      </c>
      <c r="AA460" s="103">
        <f t="shared" si="48"/>
        <v>18.53</v>
      </c>
      <c r="AB460" s="76">
        <v>5373.7</v>
      </c>
      <c r="AC460" s="104" t="b">
        <f t="shared" si="51"/>
        <v>0</v>
      </c>
      <c r="AE460" s="106" t="s">
        <v>221</v>
      </c>
      <c r="AG460" s="105">
        <f t="shared" si="49"/>
        <v>13.526900000000001</v>
      </c>
      <c r="AH460" s="104">
        <f t="shared" si="52"/>
        <v>3922.8010000000004</v>
      </c>
    </row>
    <row r="461" spans="1:34" ht="33.75" customHeight="1" x14ac:dyDescent="0.2">
      <c r="A461" s="70">
        <v>41276</v>
      </c>
      <c r="B461" s="68">
        <v>93009</v>
      </c>
      <c r="C461" s="99" t="s">
        <v>1691</v>
      </c>
      <c r="D461" s="65" t="s">
        <v>3</v>
      </c>
      <c r="E461" s="228" t="s">
        <v>32</v>
      </c>
      <c r="F461" s="248">
        <v>6</v>
      </c>
      <c r="G461" s="86"/>
      <c r="H461" s="86">
        <v>6</v>
      </c>
      <c r="I461" s="305">
        <v>6</v>
      </c>
      <c r="J461" s="345"/>
      <c r="K461" s="345"/>
      <c r="L461" s="235">
        <v>22.870899999999999</v>
      </c>
      <c r="M461" s="93">
        <v>137.22</v>
      </c>
      <c r="N461" s="311">
        <v>0</v>
      </c>
      <c r="O461" s="311"/>
      <c r="P461" s="311">
        <v>137.22539999999998</v>
      </c>
      <c r="Q461" s="311">
        <v>137.22539999999998</v>
      </c>
      <c r="R461" s="245">
        <v>-5.3999999999803094E-3</v>
      </c>
      <c r="S461" s="313">
        <v>1.0000393528640139</v>
      </c>
      <c r="T461" s="299">
        <v>1.0000393528640139</v>
      </c>
      <c r="U461" s="277">
        <v>31.33</v>
      </c>
      <c r="V461" s="100"/>
      <c r="W461" s="100">
        <f t="shared" si="46"/>
        <v>22.194116652421997</v>
      </c>
      <c r="X461" s="101">
        <f t="shared" si="47"/>
        <v>0.70839823339999997</v>
      </c>
      <c r="Y461" s="102" t="b">
        <f t="shared" si="50"/>
        <v>0</v>
      </c>
      <c r="Z461" s="88">
        <v>31.33</v>
      </c>
      <c r="AA461" s="103">
        <f t="shared" si="48"/>
        <v>31.33</v>
      </c>
      <c r="AB461" s="82">
        <v>187.98</v>
      </c>
      <c r="AC461" s="104" t="b">
        <f t="shared" si="51"/>
        <v>0</v>
      </c>
      <c r="AE461" s="106" t="s">
        <v>1313</v>
      </c>
      <c r="AG461" s="105">
        <f t="shared" si="49"/>
        <v>22.870899999999999</v>
      </c>
      <c r="AH461" s="104">
        <f t="shared" si="52"/>
        <v>137.22539999999998</v>
      </c>
    </row>
    <row r="462" spans="1:34" ht="33" customHeight="1" x14ac:dyDescent="0.2">
      <c r="A462" s="70">
        <v>41277</v>
      </c>
      <c r="B462" s="65" t="s">
        <v>864</v>
      </c>
      <c r="C462" s="99" t="s">
        <v>1644</v>
      </c>
      <c r="D462" s="65" t="s">
        <v>3</v>
      </c>
      <c r="E462" s="228" t="s">
        <v>225</v>
      </c>
      <c r="F462" s="248">
        <v>50</v>
      </c>
      <c r="G462" s="86"/>
      <c r="H462" s="86">
        <v>50</v>
      </c>
      <c r="I462" s="305">
        <v>50</v>
      </c>
      <c r="J462" s="345"/>
      <c r="K462" s="345"/>
      <c r="L462" s="235">
        <v>14.089</v>
      </c>
      <c r="M462" s="93">
        <v>704.45</v>
      </c>
      <c r="N462" s="311">
        <v>0</v>
      </c>
      <c r="O462" s="311"/>
      <c r="P462" s="311">
        <v>704.45</v>
      </c>
      <c r="Q462" s="311">
        <v>704.45</v>
      </c>
      <c r="R462" s="245">
        <v>0</v>
      </c>
      <c r="S462" s="313">
        <v>1</v>
      </c>
      <c r="T462" s="299">
        <v>1</v>
      </c>
      <c r="U462" s="277">
        <v>19.3</v>
      </c>
      <c r="V462" s="100"/>
      <c r="W462" s="100">
        <f t="shared" si="46"/>
        <v>13.672085904619999</v>
      </c>
      <c r="X462" s="101">
        <f t="shared" si="47"/>
        <v>0.70839823339999997</v>
      </c>
      <c r="Y462" s="102" t="b">
        <f t="shared" si="50"/>
        <v>0</v>
      </c>
      <c r="Z462" s="88">
        <v>19.3</v>
      </c>
      <c r="AA462" s="103">
        <f t="shared" si="48"/>
        <v>19.3</v>
      </c>
      <c r="AB462" s="82">
        <v>965</v>
      </c>
      <c r="AC462" s="104" t="b">
        <f t="shared" si="51"/>
        <v>0</v>
      </c>
      <c r="AE462" s="106" t="s">
        <v>1294</v>
      </c>
      <c r="AG462" s="105">
        <f t="shared" si="49"/>
        <v>14.089</v>
      </c>
      <c r="AH462" s="104">
        <f t="shared" si="52"/>
        <v>704.45</v>
      </c>
    </row>
    <row r="463" spans="1:34" ht="29.25" customHeight="1" x14ac:dyDescent="0.2">
      <c r="A463" s="70">
        <v>41278</v>
      </c>
      <c r="B463" s="68">
        <v>91876</v>
      </c>
      <c r="C463" s="99" t="s">
        <v>1638</v>
      </c>
      <c r="D463" s="65" t="s">
        <v>3</v>
      </c>
      <c r="E463" s="228" t="s">
        <v>122</v>
      </c>
      <c r="F463" s="248">
        <v>170</v>
      </c>
      <c r="G463" s="86"/>
      <c r="H463" s="86">
        <v>170</v>
      </c>
      <c r="I463" s="305">
        <v>170</v>
      </c>
      <c r="J463" s="345"/>
      <c r="K463" s="345"/>
      <c r="L463" s="235">
        <v>9.8185000000000002</v>
      </c>
      <c r="M463" s="93">
        <v>1669.14</v>
      </c>
      <c r="N463" s="311">
        <v>0</v>
      </c>
      <c r="O463" s="311"/>
      <c r="P463" s="311">
        <v>1669.145</v>
      </c>
      <c r="Q463" s="311">
        <v>1669.145</v>
      </c>
      <c r="R463" s="245">
        <v>-4.9999999998817657E-3</v>
      </c>
      <c r="S463" s="313">
        <v>1.0000029955545968</v>
      </c>
      <c r="T463" s="299">
        <v>1.0000029955545968</v>
      </c>
      <c r="U463" s="277">
        <v>13.45</v>
      </c>
      <c r="V463" s="100"/>
      <c r="W463" s="100">
        <f t="shared" ref="W463:W526" si="53">$V$10*U463</f>
        <v>9.527956239229999</v>
      </c>
      <c r="X463" s="101">
        <f t="shared" si="47"/>
        <v>0.70839823339999997</v>
      </c>
      <c r="Y463" s="102" t="b">
        <f t="shared" si="50"/>
        <v>0</v>
      </c>
      <c r="Z463" s="88">
        <v>13.45</v>
      </c>
      <c r="AA463" s="103">
        <f t="shared" si="48"/>
        <v>13.45</v>
      </c>
      <c r="AB463" s="76">
        <v>2286.5</v>
      </c>
      <c r="AC463" s="104" t="b">
        <f t="shared" si="51"/>
        <v>0</v>
      </c>
      <c r="AE463" s="71" t="s">
        <v>1230</v>
      </c>
      <c r="AG463" s="105">
        <f t="shared" si="49"/>
        <v>9.8185000000000002</v>
      </c>
      <c r="AH463" s="104">
        <f t="shared" si="52"/>
        <v>1669.145</v>
      </c>
    </row>
    <row r="464" spans="1:34" ht="28.5" customHeight="1" x14ac:dyDescent="0.2">
      <c r="A464" s="78">
        <v>41279</v>
      </c>
      <c r="B464" s="79">
        <v>93014</v>
      </c>
      <c r="C464" s="99" t="s">
        <v>1740</v>
      </c>
      <c r="D464" s="69" t="s">
        <v>3</v>
      </c>
      <c r="E464" s="231" t="s">
        <v>122</v>
      </c>
      <c r="F464" s="251">
        <v>8</v>
      </c>
      <c r="G464" s="91"/>
      <c r="H464" s="91">
        <v>8</v>
      </c>
      <c r="I464" s="305">
        <v>8</v>
      </c>
      <c r="J464" s="345"/>
      <c r="K464" s="345"/>
      <c r="L464" s="235">
        <v>17.8996</v>
      </c>
      <c r="M464" s="93">
        <v>143.19</v>
      </c>
      <c r="N464" s="311">
        <v>0</v>
      </c>
      <c r="O464" s="311"/>
      <c r="P464" s="311">
        <v>143.1968</v>
      </c>
      <c r="Q464" s="311">
        <v>143.1968</v>
      </c>
      <c r="R464" s="245">
        <v>-6.7999999999983629E-3</v>
      </c>
      <c r="S464" s="313">
        <v>1.000047489349815</v>
      </c>
      <c r="T464" s="299">
        <v>1.000047489349815</v>
      </c>
      <c r="U464" s="282">
        <v>24.52</v>
      </c>
      <c r="V464" s="100"/>
      <c r="W464" s="100">
        <f t="shared" si="53"/>
        <v>17.369924682967998</v>
      </c>
      <c r="X464" s="101">
        <f t="shared" ref="X464:X527" si="54">W464/U464</f>
        <v>0.70839823339999997</v>
      </c>
      <c r="Y464" s="102" t="b">
        <f t="shared" si="50"/>
        <v>0</v>
      </c>
      <c r="Z464" s="90">
        <v>24.52</v>
      </c>
      <c r="AA464" s="103">
        <f t="shared" ref="AA464:AA527" si="55">Z464*$AA$13</f>
        <v>24.52</v>
      </c>
      <c r="AB464" s="142">
        <v>196.16</v>
      </c>
      <c r="AC464" s="104" t="b">
        <f t="shared" si="51"/>
        <v>0</v>
      </c>
      <c r="AE464" s="128" t="s">
        <v>785</v>
      </c>
      <c r="AG464" s="105">
        <f t="shared" ref="AG464:AG527" si="56">U464-(U464*27%)</f>
        <v>17.8996</v>
      </c>
      <c r="AH464" s="104">
        <f t="shared" si="52"/>
        <v>143.1968</v>
      </c>
    </row>
    <row r="465" spans="1:34" ht="33.75" customHeight="1" x14ac:dyDescent="0.2">
      <c r="A465" s="70">
        <v>41280</v>
      </c>
      <c r="B465" s="68">
        <v>91893</v>
      </c>
      <c r="C465" s="99" t="s">
        <v>1640</v>
      </c>
      <c r="D465" s="65" t="s">
        <v>3</v>
      </c>
      <c r="E465" s="228" t="s">
        <v>122</v>
      </c>
      <c r="F465" s="248">
        <v>36</v>
      </c>
      <c r="G465" s="86"/>
      <c r="H465" s="86">
        <v>36</v>
      </c>
      <c r="I465" s="305">
        <v>36</v>
      </c>
      <c r="J465" s="345"/>
      <c r="K465" s="345"/>
      <c r="L465" s="235">
        <v>16.1403</v>
      </c>
      <c r="M465" s="93">
        <v>581.04999999999995</v>
      </c>
      <c r="N465" s="311">
        <v>0</v>
      </c>
      <c r="O465" s="311"/>
      <c r="P465" s="311">
        <v>581.05079999999998</v>
      </c>
      <c r="Q465" s="311">
        <v>581.05079999999998</v>
      </c>
      <c r="R465" s="245">
        <v>-8.0000000002655725E-4</v>
      </c>
      <c r="S465" s="313">
        <v>1.0000013768178297</v>
      </c>
      <c r="T465" s="299">
        <v>1.0000013768178297</v>
      </c>
      <c r="U465" s="277">
        <v>22.11</v>
      </c>
      <c r="V465" s="100"/>
      <c r="W465" s="100">
        <f t="shared" si="53"/>
        <v>15.662684940474</v>
      </c>
      <c r="X465" s="101">
        <f t="shared" si="54"/>
        <v>0.70839823339999997</v>
      </c>
      <c r="Y465" s="102" t="b">
        <f t="shared" si="50"/>
        <v>0</v>
      </c>
      <c r="Z465" s="88">
        <v>22.11</v>
      </c>
      <c r="AA465" s="103">
        <f t="shared" si="55"/>
        <v>22.11</v>
      </c>
      <c r="AB465" s="82">
        <v>795.96</v>
      </c>
      <c r="AC465" s="104" t="b">
        <f t="shared" si="51"/>
        <v>0</v>
      </c>
      <c r="AE465" s="106" t="s">
        <v>1291</v>
      </c>
      <c r="AG465" s="105">
        <f t="shared" si="56"/>
        <v>16.1403</v>
      </c>
      <c r="AH465" s="104">
        <f t="shared" si="52"/>
        <v>581.05079999999998</v>
      </c>
    </row>
    <row r="466" spans="1:34" ht="33" customHeight="1" x14ac:dyDescent="0.2">
      <c r="A466" s="70">
        <v>41281</v>
      </c>
      <c r="B466" s="68">
        <v>93020</v>
      </c>
      <c r="C466" s="99" t="s">
        <v>1690</v>
      </c>
      <c r="D466" s="65" t="s">
        <v>3</v>
      </c>
      <c r="E466" s="228" t="s">
        <v>122</v>
      </c>
      <c r="F466" s="248">
        <v>4</v>
      </c>
      <c r="G466" s="86"/>
      <c r="H466" s="86">
        <v>4</v>
      </c>
      <c r="I466" s="305">
        <v>4</v>
      </c>
      <c r="J466" s="345"/>
      <c r="K466" s="345"/>
      <c r="L466" s="235">
        <v>28.156100000000002</v>
      </c>
      <c r="M466" s="93">
        <v>112.62</v>
      </c>
      <c r="N466" s="311">
        <v>0</v>
      </c>
      <c r="O466" s="311"/>
      <c r="P466" s="311">
        <v>112.62440000000001</v>
      </c>
      <c r="Q466" s="311">
        <v>112.62440000000001</v>
      </c>
      <c r="R466" s="245">
        <v>-4.4000000000039563E-3</v>
      </c>
      <c r="S466" s="313">
        <v>1.0000390694370449</v>
      </c>
      <c r="T466" s="299">
        <v>1.0000390694370449</v>
      </c>
      <c r="U466" s="277">
        <v>38.57</v>
      </c>
      <c r="V466" s="100"/>
      <c r="W466" s="100">
        <f t="shared" si="53"/>
        <v>27.322919862237999</v>
      </c>
      <c r="X466" s="101">
        <f t="shared" si="54"/>
        <v>0.70839823339999997</v>
      </c>
      <c r="Y466" s="102" t="b">
        <f t="shared" si="50"/>
        <v>0</v>
      </c>
      <c r="Z466" s="88">
        <v>38.57</v>
      </c>
      <c r="AA466" s="103">
        <f t="shared" si="55"/>
        <v>38.57</v>
      </c>
      <c r="AB466" s="82">
        <v>154.28</v>
      </c>
      <c r="AC466" s="104" t="b">
        <f t="shared" si="51"/>
        <v>0</v>
      </c>
      <c r="AE466" s="106" t="s">
        <v>1329</v>
      </c>
      <c r="AG466" s="105">
        <f t="shared" si="56"/>
        <v>28.156100000000002</v>
      </c>
      <c r="AH466" s="104">
        <f t="shared" si="52"/>
        <v>112.62440000000001</v>
      </c>
    </row>
    <row r="467" spans="1:34" ht="19.5" customHeight="1" x14ac:dyDescent="0.2">
      <c r="A467" s="70">
        <v>41282</v>
      </c>
      <c r="B467" s="65" t="s">
        <v>865</v>
      </c>
      <c r="C467" s="99" t="s">
        <v>1642</v>
      </c>
      <c r="D467" s="65" t="s">
        <v>3</v>
      </c>
      <c r="E467" s="228" t="s">
        <v>216</v>
      </c>
      <c r="F467" s="248">
        <v>104</v>
      </c>
      <c r="G467" s="86"/>
      <c r="H467" s="86">
        <v>104</v>
      </c>
      <c r="I467" s="305">
        <v>104</v>
      </c>
      <c r="J467" s="345"/>
      <c r="K467" s="345"/>
      <c r="L467" s="235">
        <v>1.5110999999999999</v>
      </c>
      <c r="M467" s="93">
        <v>157.15</v>
      </c>
      <c r="N467" s="311">
        <v>0</v>
      </c>
      <c r="O467" s="311"/>
      <c r="P467" s="311">
        <v>157.15439999999998</v>
      </c>
      <c r="Q467" s="311">
        <v>157.15439999999998</v>
      </c>
      <c r="R467" s="245">
        <v>-4.3999999999755346E-3</v>
      </c>
      <c r="S467" s="313">
        <v>1.0000279987273304</v>
      </c>
      <c r="T467" s="299">
        <v>1.0000279987273304</v>
      </c>
      <c r="U467" s="277">
        <v>2.0699999999999998</v>
      </c>
      <c r="V467" s="100"/>
      <c r="W467" s="100">
        <f t="shared" si="53"/>
        <v>1.4663843431379999</v>
      </c>
      <c r="X467" s="101">
        <f t="shared" si="54"/>
        <v>0.70839823339999997</v>
      </c>
      <c r="Y467" s="102" t="b">
        <f t="shared" si="50"/>
        <v>0</v>
      </c>
      <c r="Z467" s="88">
        <v>2.0699999999999998</v>
      </c>
      <c r="AA467" s="103">
        <f t="shared" si="55"/>
        <v>2.0699999999999998</v>
      </c>
      <c r="AB467" s="82">
        <v>215.28</v>
      </c>
      <c r="AC467" s="104" t="b">
        <f t="shared" si="51"/>
        <v>0</v>
      </c>
      <c r="AE467" s="71" t="s">
        <v>734</v>
      </c>
      <c r="AG467" s="105">
        <f t="shared" si="56"/>
        <v>1.5110999999999999</v>
      </c>
      <c r="AH467" s="104">
        <f t="shared" si="52"/>
        <v>157.15439999999998</v>
      </c>
    </row>
    <row r="468" spans="1:34" ht="84" customHeight="1" x14ac:dyDescent="0.2">
      <c r="A468" s="70">
        <v>41283</v>
      </c>
      <c r="B468" s="65" t="s">
        <v>866</v>
      </c>
      <c r="C468" s="99" t="s">
        <v>1620</v>
      </c>
      <c r="D468" s="65" t="s">
        <v>3</v>
      </c>
      <c r="E468" s="228" t="s">
        <v>122</v>
      </c>
      <c r="F468" s="248">
        <v>385</v>
      </c>
      <c r="G468" s="86"/>
      <c r="H468" s="86">
        <v>385</v>
      </c>
      <c r="I468" s="305">
        <v>385</v>
      </c>
      <c r="J468" s="345"/>
      <c r="K468" s="345"/>
      <c r="L468" s="235">
        <v>12.4611</v>
      </c>
      <c r="M468" s="93">
        <v>4797.5200000000004</v>
      </c>
      <c r="N468" s="311">
        <v>0</v>
      </c>
      <c r="O468" s="311"/>
      <c r="P468" s="311">
        <v>4797.5235000000002</v>
      </c>
      <c r="Q468" s="311">
        <v>4797.5235000000002</v>
      </c>
      <c r="R468" s="245">
        <v>-3.4999999998035491E-3</v>
      </c>
      <c r="S468" s="313">
        <v>1.0000007295435975</v>
      </c>
      <c r="T468" s="299">
        <v>1.0000007295435975</v>
      </c>
      <c r="U468" s="277">
        <v>17.07</v>
      </c>
      <c r="V468" s="100"/>
      <c r="W468" s="100">
        <f t="shared" si="53"/>
        <v>12.092357844138</v>
      </c>
      <c r="X468" s="101">
        <f t="shared" si="54"/>
        <v>0.70839823339999997</v>
      </c>
      <c r="Y468" s="102" t="b">
        <f t="shared" si="50"/>
        <v>0</v>
      </c>
      <c r="Z468" s="88">
        <v>17.07</v>
      </c>
      <c r="AA468" s="103">
        <f t="shared" si="55"/>
        <v>17.07</v>
      </c>
      <c r="AB468" s="76">
        <v>6571.95</v>
      </c>
      <c r="AC468" s="104" t="b">
        <f t="shared" si="51"/>
        <v>0</v>
      </c>
      <c r="AE468" s="71" t="s">
        <v>680</v>
      </c>
      <c r="AG468" s="105">
        <f t="shared" si="56"/>
        <v>12.4611</v>
      </c>
      <c r="AH468" s="104">
        <f t="shared" si="52"/>
        <v>4797.5235000000002</v>
      </c>
    </row>
    <row r="469" spans="1:34" ht="33" customHeight="1" x14ac:dyDescent="0.2">
      <c r="A469" s="80">
        <v>40191</v>
      </c>
      <c r="B469" s="65" t="s">
        <v>867</v>
      </c>
      <c r="C469" s="99" t="s">
        <v>1741</v>
      </c>
      <c r="D469" s="65" t="s">
        <v>3</v>
      </c>
      <c r="E469" s="228" t="s">
        <v>216</v>
      </c>
      <c r="F469" s="248">
        <v>27</v>
      </c>
      <c r="G469" s="86"/>
      <c r="H469" s="86">
        <v>27</v>
      </c>
      <c r="I469" s="305">
        <v>27</v>
      </c>
      <c r="J469" s="345"/>
      <c r="K469" s="345"/>
      <c r="L469" s="235">
        <v>8.2125000000000004</v>
      </c>
      <c r="M469" s="93">
        <v>221.73</v>
      </c>
      <c r="N469" s="311">
        <v>0</v>
      </c>
      <c r="O469" s="311"/>
      <c r="P469" s="311">
        <v>221.73750000000001</v>
      </c>
      <c r="Q469" s="311">
        <v>221.73750000000001</v>
      </c>
      <c r="R469" s="245">
        <v>-7.5000000000216005E-3</v>
      </c>
      <c r="S469" s="313">
        <v>1.0000338249222027</v>
      </c>
      <c r="T469" s="299">
        <v>1.0000338249222027</v>
      </c>
      <c r="U469" s="277">
        <v>11.25</v>
      </c>
      <c r="V469" s="100"/>
      <c r="W469" s="100">
        <f t="shared" si="53"/>
        <v>7.9694801257499996</v>
      </c>
      <c r="X469" s="101">
        <f t="shared" si="54"/>
        <v>0.70839823339999997</v>
      </c>
      <c r="Y469" s="102" t="b">
        <f t="shared" si="50"/>
        <v>0</v>
      </c>
      <c r="Z469" s="88">
        <v>11.25</v>
      </c>
      <c r="AA469" s="103">
        <f t="shared" si="55"/>
        <v>11.25</v>
      </c>
      <c r="AB469" s="82">
        <v>303.75</v>
      </c>
      <c r="AC469" s="104" t="b">
        <f t="shared" si="51"/>
        <v>0</v>
      </c>
      <c r="AE469" s="71" t="s">
        <v>868</v>
      </c>
      <c r="AG469" s="105">
        <f t="shared" si="56"/>
        <v>8.2125000000000004</v>
      </c>
      <c r="AH469" s="104">
        <f t="shared" si="52"/>
        <v>221.73750000000001</v>
      </c>
    </row>
    <row r="470" spans="1:34" ht="21" customHeight="1" x14ac:dyDescent="0.2">
      <c r="A470" s="80">
        <v>40556</v>
      </c>
      <c r="B470" s="65" t="s">
        <v>848</v>
      </c>
      <c r="C470" s="99" t="s">
        <v>1688</v>
      </c>
      <c r="D470" s="65" t="s">
        <v>3</v>
      </c>
      <c r="E470" s="228" t="s">
        <v>216</v>
      </c>
      <c r="F470" s="248">
        <v>4</v>
      </c>
      <c r="G470" s="86"/>
      <c r="H470" s="86">
        <v>4</v>
      </c>
      <c r="I470" s="305">
        <v>4</v>
      </c>
      <c r="J470" s="345"/>
      <c r="K470" s="345"/>
      <c r="L470" s="235">
        <v>12.183700000000002</v>
      </c>
      <c r="M470" s="93">
        <v>48.73</v>
      </c>
      <c r="N470" s="311">
        <v>0</v>
      </c>
      <c r="O470" s="311"/>
      <c r="P470" s="311">
        <v>48.734800000000007</v>
      </c>
      <c r="Q470" s="311">
        <v>48.734800000000007</v>
      </c>
      <c r="R470" s="245">
        <v>-4.8000000000101295E-3</v>
      </c>
      <c r="S470" s="313">
        <v>1.0000985019495179</v>
      </c>
      <c r="T470" s="299">
        <v>1.0000985019495179</v>
      </c>
      <c r="U470" s="277">
        <v>16.690000000000001</v>
      </c>
      <c r="V470" s="100"/>
      <c r="W470" s="100">
        <f t="shared" si="53"/>
        <v>11.823166515446001</v>
      </c>
      <c r="X470" s="101">
        <f t="shared" si="54"/>
        <v>0.70839823339999997</v>
      </c>
      <c r="Y470" s="102" t="b">
        <f t="shared" si="50"/>
        <v>0</v>
      </c>
      <c r="Z470" s="88">
        <v>16.690000000000001</v>
      </c>
      <c r="AA470" s="103">
        <f t="shared" si="55"/>
        <v>16.690000000000001</v>
      </c>
      <c r="AB470" s="82">
        <v>66.760000000000005</v>
      </c>
      <c r="AC470" s="104" t="b">
        <f t="shared" si="51"/>
        <v>0</v>
      </c>
      <c r="AE470" s="71" t="s">
        <v>784</v>
      </c>
      <c r="AG470" s="105">
        <f t="shared" si="56"/>
        <v>12.183700000000002</v>
      </c>
      <c r="AH470" s="104">
        <f t="shared" si="52"/>
        <v>48.734800000000007</v>
      </c>
    </row>
    <row r="471" spans="1:34" ht="17.25" customHeight="1" x14ac:dyDescent="0.2">
      <c r="A471" s="80">
        <v>40921</v>
      </c>
      <c r="B471" s="65" t="s">
        <v>869</v>
      </c>
      <c r="C471" s="99" t="s">
        <v>1742</v>
      </c>
      <c r="D471" s="65" t="s">
        <v>3</v>
      </c>
      <c r="E471" s="228" t="s">
        <v>216</v>
      </c>
      <c r="F471" s="248">
        <v>1</v>
      </c>
      <c r="G471" s="86"/>
      <c r="H471" s="86">
        <v>1</v>
      </c>
      <c r="I471" s="305">
        <v>1</v>
      </c>
      <c r="J471" s="345"/>
      <c r="K471" s="345"/>
      <c r="L471" s="235">
        <v>20.177199999999999</v>
      </c>
      <c r="M471" s="93">
        <v>20.170000000000002</v>
      </c>
      <c r="N471" s="311">
        <v>0</v>
      </c>
      <c r="O471" s="311"/>
      <c r="P471" s="311">
        <v>20.177199999999999</v>
      </c>
      <c r="Q471" s="311">
        <v>20.177199999999999</v>
      </c>
      <c r="R471" s="245">
        <v>-7.1999999999974307E-3</v>
      </c>
      <c r="S471" s="313">
        <v>1.0003569657907783</v>
      </c>
      <c r="T471" s="299">
        <v>1.0003569657907783</v>
      </c>
      <c r="U471" s="277">
        <v>27.64</v>
      </c>
      <c r="V471" s="100"/>
      <c r="W471" s="100">
        <f t="shared" si="53"/>
        <v>19.580127171175999</v>
      </c>
      <c r="X471" s="101">
        <f t="shared" si="54"/>
        <v>0.70839823339999997</v>
      </c>
      <c r="Y471" s="102" t="b">
        <f t="shared" si="50"/>
        <v>0</v>
      </c>
      <c r="Z471" s="88">
        <v>27.64</v>
      </c>
      <c r="AA471" s="103">
        <f t="shared" si="55"/>
        <v>27.64</v>
      </c>
      <c r="AB471" s="82">
        <v>27.64</v>
      </c>
      <c r="AC471" s="104" t="b">
        <f t="shared" si="51"/>
        <v>0</v>
      </c>
      <c r="AE471" s="71" t="s">
        <v>870</v>
      </c>
      <c r="AG471" s="105">
        <f t="shared" si="56"/>
        <v>20.177199999999999</v>
      </c>
      <c r="AH471" s="104">
        <f t="shared" si="52"/>
        <v>20.177199999999999</v>
      </c>
    </row>
    <row r="472" spans="1:34" ht="33" customHeight="1" x14ac:dyDescent="0.2">
      <c r="A472" s="80">
        <v>41287</v>
      </c>
      <c r="B472" s="68">
        <v>91856</v>
      </c>
      <c r="C472" s="99" t="s">
        <v>1743</v>
      </c>
      <c r="D472" s="65" t="s">
        <v>3</v>
      </c>
      <c r="E472" s="228" t="s">
        <v>32</v>
      </c>
      <c r="F472" s="248">
        <v>30</v>
      </c>
      <c r="G472" s="86"/>
      <c r="H472" s="86">
        <v>30</v>
      </c>
      <c r="I472" s="305">
        <v>30</v>
      </c>
      <c r="J472" s="345"/>
      <c r="K472" s="345"/>
      <c r="L472" s="235">
        <v>11.4099</v>
      </c>
      <c r="M472" s="93">
        <v>342.29</v>
      </c>
      <c r="N472" s="311">
        <v>0</v>
      </c>
      <c r="O472" s="311"/>
      <c r="P472" s="311">
        <v>342.29700000000003</v>
      </c>
      <c r="Q472" s="311">
        <v>342.29700000000003</v>
      </c>
      <c r="R472" s="245">
        <v>-7.0000000000050022E-3</v>
      </c>
      <c r="S472" s="313">
        <v>1.0000204504951942</v>
      </c>
      <c r="T472" s="299">
        <v>1.0000204504951942</v>
      </c>
      <c r="U472" s="277">
        <v>15.63</v>
      </c>
      <c r="V472" s="100"/>
      <c r="W472" s="100">
        <f t="shared" si="53"/>
        <v>11.072264388042001</v>
      </c>
      <c r="X472" s="101">
        <f t="shared" si="54"/>
        <v>0.70839823339999997</v>
      </c>
      <c r="Y472" s="102" t="b">
        <f t="shared" si="50"/>
        <v>0</v>
      </c>
      <c r="Z472" s="88">
        <v>15.63</v>
      </c>
      <c r="AA472" s="103">
        <f t="shared" si="55"/>
        <v>15.63</v>
      </c>
      <c r="AB472" s="82">
        <v>468.9</v>
      </c>
      <c r="AC472" s="104" t="b">
        <f t="shared" si="51"/>
        <v>0</v>
      </c>
      <c r="AE472" s="106" t="s">
        <v>1330</v>
      </c>
      <c r="AG472" s="105">
        <f t="shared" si="56"/>
        <v>11.4099</v>
      </c>
      <c r="AH472" s="104">
        <f t="shared" si="52"/>
        <v>342.29700000000003</v>
      </c>
    </row>
    <row r="473" spans="1:34" ht="15.75" customHeight="1" x14ac:dyDescent="0.2">
      <c r="A473" s="80">
        <v>41652</v>
      </c>
      <c r="B473" s="65" t="s">
        <v>871</v>
      </c>
      <c r="C473" s="99" t="s">
        <v>1744</v>
      </c>
      <c r="D473" s="65" t="s">
        <v>3</v>
      </c>
      <c r="E473" s="228" t="s">
        <v>216</v>
      </c>
      <c r="F473" s="248">
        <v>1</v>
      </c>
      <c r="G473" s="86"/>
      <c r="H473" s="86">
        <v>1</v>
      </c>
      <c r="I473" s="305">
        <v>1</v>
      </c>
      <c r="J473" s="345"/>
      <c r="K473" s="345"/>
      <c r="L473" s="235">
        <v>27.382299999999997</v>
      </c>
      <c r="M473" s="93">
        <v>27.38</v>
      </c>
      <c r="N473" s="311">
        <v>0</v>
      </c>
      <c r="O473" s="311"/>
      <c r="P473" s="311">
        <v>27.382299999999997</v>
      </c>
      <c r="Q473" s="311">
        <v>27.382299999999997</v>
      </c>
      <c r="R473" s="245">
        <v>-2.2999999999981924E-3</v>
      </c>
      <c r="S473" s="313">
        <v>1.0000840029218407</v>
      </c>
      <c r="T473" s="299">
        <v>1.0000840029218407</v>
      </c>
      <c r="U473" s="277">
        <v>37.51</v>
      </c>
      <c r="V473" s="100"/>
      <c r="W473" s="100">
        <f t="shared" si="53"/>
        <v>26.572017734833999</v>
      </c>
      <c r="X473" s="101">
        <f t="shared" si="54"/>
        <v>0.70839823339999997</v>
      </c>
      <c r="Y473" s="102" t="b">
        <f t="shared" si="50"/>
        <v>0</v>
      </c>
      <c r="Z473" s="88">
        <v>37.51</v>
      </c>
      <c r="AA473" s="103">
        <f t="shared" si="55"/>
        <v>37.51</v>
      </c>
      <c r="AB473" s="82">
        <v>37.51</v>
      </c>
      <c r="AC473" s="104" t="b">
        <f t="shared" si="51"/>
        <v>0</v>
      </c>
      <c r="AE473" s="71" t="s">
        <v>872</v>
      </c>
      <c r="AG473" s="105">
        <f t="shared" si="56"/>
        <v>27.382299999999997</v>
      </c>
      <c r="AH473" s="104">
        <f t="shared" si="52"/>
        <v>27.382299999999997</v>
      </c>
    </row>
    <row r="474" spans="1:34" ht="18.75" customHeight="1" x14ac:dyDescent="0.2">
      <c r="A474" s="143" t="s">
        <v>873</v>
      </c>
      <c r="B474" s="144"/>
      <c r="C474" s="135" t="s">
        <v>219</v>
      </c>
      <c r="D474" s="145"/>
      <c r="E474" s="233"/>
      <c r="F474" s="256"/>
      <c r="G474" s="145"/>
      <c r="H474" s="145"/>
      <c r="I474" s="309"/>
      <c r="J474" s="350"/>
      <c r="K474" s="350"/>
      <c r="L474" s="239"/>
      <c r="M474" s="146">
        <v>1262.31</v>
      </c>
      <c r="N474" s="146"/>
      <c r="O474" s="146"/>
      <c r="P474" s="146">
        <v>1262.3451999999997</v>
      </c>
      <c r="Q474" s="146">
        <v>1262.3451999999997</v>
      </c>
      <c r="R474" s="267">
        <v>-3.5199999999804277E-2</v>
      </c>
      <c r="S474" s="293">
        <v>1.0000278853847311</v>
      </c>
      <c r="T474" s="267"/>
      <c r="U474" s="283"/>
      <c r="V474" s="100"/>
      <c r="W474" s="100">
        <f t="shared" si="53"/>
        <v>0</v>
      </c>
      <c r="X474" s="101" t="e">
        <f t="shared" si="54"/>
        <v>#DIV/0!</v>
      </c>
      <c r="Y474" s="102" t="b">
        <f t="shared" si="50"/>
        <v>1</v>
      </c>
      <c r="Z474" s="145"/>
      <c r="AA474" s="103">
        <f t="shared" si="55"/>
        <v>0</v>
      </c>
      <c r="AB474" s="148">
        <v>1729.24</v>
      </c>
      <c r="AC474" s="104" t="b">
        <f t="shared" si="51"/>
        <v>0</v>
      </c>
      <c r="AE474" s="135" t="s">
        <v>695</v>
      </c>
      <c r="AG474" s="105">
        <f t="shared" si="56"/>
        <v>0</v>
      </c>
      <c r="AH474" s="104">
        <f t="shared" si="52"/>
        <v>0</v>
      </c>
    </row>
    <row r="475" spans="1:34" ht="30.75" customHeight="1" x14ac:dyDescent="0.2">
      <c r="A475" s="70">
        <v>41306</v>
      </c>
      <c r="B475" s="66">
        <v>91941</v>
      </c>
      <c r="C475" s="99" t="s">
        <v>1666</v>
      </c>
      <c r="D475" s="65" t="s">
        <v>3</v>
      </c>
      <c r="E475" s="228" t="s">
        <v>122</v>
      </c>
      <c r="F475" s="248">
        <v>12</v>
      </c>
      <c r="G475" s="86"/>
      <c r="H475" s="86">
        <v>12</v>
      </c>
      <c r="I475" s="305">
        <v>12</v>
      </c>
      <c r="J475" s="345"/>
      <c r="K475" s="345"/>
      <c r="L475" s="235">
        <v>11.220099999999999</v>
      </c>
      <c r="M475" s="93">
        <v>134.63999999999999</v>
      </c>
      <c r="N475" s="311">
        <v>0</v>
      </c>
      <c r="O475" s="311"/>
      <c r="P475" s="311">
        <v>134.64119999999997</v>
      </c>
      <c r="Q475" s="311">
        <v>134.64119999999997</v>
      </c>
      <c r="R475" s="245">
        <v>-1.1999999999829924E-3</v>
      </c>
      <c r="S475" s="313">
        <v>1.0000089126559712</v>
      </c>
      <c r="T475" s="299">
        <v>1.0000089126559712</v>
      </c>
      <c r="U475" s="277">
        <v>15.37</v>
      </c>
      <c r="V475" s="100"/>
      <c r="W475" s="100">
        <f t="shared" si="53"/>
        <v>10.888080847357999</v>
      </c>
      <c r="X475" s="101">
        <f t="shared" si="54"/>
        <v>0.70839823339999997</v>
      </c>
      <c r="Y475" s="102" t="b">
        <f t="shared" si="50"/>
        <v>0</v>
      </c>
      <c r="Z475" s="88">
        <v>15.37</v>
      </c>
      <c r="AA475" s="103">
        <f t="shared" si="55"/>
        <v>15.37</v>
      </c>
      <c r="AB475" s="82">
        <v>184.44</v>
      </c>
      <c r="AC475" s="104" t="b">
        <f t="shared" si="51"/>
        <v>0</v>
      </c>
      <c r="AE475" s="71" t="s">
        <v>1302</v>
      </c>
      <c r="AG475" s="105">
        <f t="shared" si="56"/>
        <v>11.220099999999999</v>
      </c>
      <c r="AH475" s="104">
        <f t="shared" si="52"/>
        <v>134.64119999999997</v>
      </c>
    </row>
    <row r="476" spans="1:34" ht="33" customHeight="1" x14ac:dyDescent="0.2">
      <c r="A476" s="70">
        <v>41307</v>
      </c>
      <c r="B476" s="66">
        <v>91944</v>
      </c>
      <c r="C476" s="99" t="s">
        <v>1667</v>
      </c>
      <c r="D476" s="65" t="s">
        <v>3</v>
      </c>
      <c r="E476" s="228" t="s">
        <v>122</v>
      </c>
      <c r="F476" s="248">
        <v>49</v>
      </c>
      <c r="G476" s="86"/>
      <c r="H476" s="86">
        <v>49</v>
      </c>
      <c r="I476" s="305">
        <v>49</v>
      </c>
      <c r="J476" s="345"/>
      <c r="K476" s="345"/>
      <c r="L476" s="235">
        <v>13.651</v>
      </c>
      <c r="M476" s="93">
        <v>668.89</v>
      </c>
      <c r="N476" s="311">
        <v>0</v>
      </c>
      <c r="O476" s="311"/>
      <c r="P476" s="311">
        <v>668.899</v>
      </c>
      <c r="Q476" s="311">
        <v>668.899</v>
      </c>
      <c r="R476" s="245">
        <v>-9.0000000000145519E-3</v>
      </c>
      <c r="S476" s="313">
        <v>1.0000134551271509</v>
      </c>
      <c r="T476" s="299">
        <v>1.0000134551271509</v>
      </c>
      <c r="U476" s="277">
        <v>18.7</v>
      </c>
      <c r="V476" s="100"/>
      <c r="W476" s="100">
        <f t="shared" si="53"/>
        <v>13.247046964579999</v>
      </c>
      <c r="X476" s="101">
        <f t="shared" si="54"/>
        <v>0.70839823339999997</v>
      </c>
      <c r="Y476" s="102" t="b">
        <f t="shared" si="50"/>
        <v>0</v>
      </c>
      <c r="Z476" s="88">
        <v>18.7</v>
      </c>
      <c r="AA476" s="103">
        <f t="shared" si="55"/>
        <v>18.7</v>
      </c>
      <c r="AB476" s="82">
        <v>916.3</v>
      </c>
      <c r="AC476" s="104" t="b">
        <f t="shared" si="51"/>
        <v>0</v>
      </c>
      <c r="AE476" s="71" t="s">
        <v>1308</v>
      </c>
      <c r="AG476" s="105">
        <f t="shared" si="56"/>
        <v>13.651</v>
      </c>
      <c r="AH476" s="104">
        <f t="shared" si="52"/>
        <v>668.899</v>
      </c>
    </row>
    <row r="477" spans="1:34" ht="18.75" customHeight="1" x14ac:dyDescent="0.2">
      <c r="A477" s="70">
        <v>41308</v>
      </c>
      <c r="B477" s="66">
        <v>11415</v>
      </c>
      <c r="C477" s="99" t="s">
        <v>1668</v>
      </c>
      <c r="D477" s="65" t="s">
        <v>3</v>
      </c>
      <c r="E477" s="228" t="s">
        <v>216</v>
      </c>
      <c r="F477" s="248">
        <v>3</v>
      </c>
      <c r="G477" s="86"/>
      <c r="H477" s="86">
        <v>3</v>
      </c>
      <c r="I477" s="305">
        <v>3</v>
      </c>
      <c r="J477" s="345"/>
      <c r="K477" s="345"/>
      <c r="L477" s="235">
        <v>23.7761</v>
      </c>
      <c r="M477" s="93">
        <v>71.319999999999993</v>
      </c>
      <c r="N477" s="311">
        <v>0</v>
      </c>
      <c r="O477" s="311"/>
      <c r="P477" s="311">
        <v>71.328299999999999</v>
      </c>
      <c r="Q477" s="311">
        <v>71.328299999999999</v>
      </c>
      <c r="R477" s="245">
        <v>-8.3000000000055252E-3</v>
      </c>
      <c r="S477" s="313">
        <v>1.0001163768928774</v>
      </c>
      <c r="T477" s="299">
        <v>1.0001163768928774</v>
      </c>
      <c r="U477" s="277">
        <v>32.57</v>
      </c>
      <c r="V477" s="100"/>
      <c r="W477" s="100">
        <f t="shared" si="53"/>
        <v>23.072530461837999</v>
      </c>
      <c r="X477" s="101">
        <f t="shared" si="54"/>
        <v>0.70839823339999997</v>
      </c>
      <c r="Y477" s="102" t="b">
        <f t="shared" si="50"/>
        <v>0</v>
      </c>
      <c r="Z477" s="88">
        <v>32.57</v>
      </c>
      <c r="AA477" s="103">
        <f t="shared" si="55"/>
        <v>32.57</v>
      </c>
      <c r="AB477" s="82">
        <v>97.71</v>
      </c>
      <c r="AC477" s="104" t="b">
        <f t="shared" si="51"/>
        <v>0</v>
      </c>
      <c r="AE477" s="71" t="s">
        <v>1217</v>
      </c>
      <c r="AG477" s="105">
        <f t="shared" si="56"/>
        <v>23.7761</v>
      </c>
      <c r="AH477" s="104">
        <f t="shared" si="52"/>
        <v>71.328299999999999</v>
      </c>
    </row>
    <row r="478" spans="1:34" ht="30" x14ac:dyDescent="0.2">
      <c r="A478" s="70">
        <v>41309</v>
      </c>
      <c r="B478" s="66">
        <v>708</v>
      </c>
      <c r="C478" s="99" t="s">
        <v>1745</v>
      </c>
      <c r="D478" s="65" t="s">
        <v>3</v>
      </c>
      <c r="E478" s="228" t="s">
        <v>216</v>
      </c>
      <c r="F478" s="248">
        <v>2</v>
      </c>
      <c r="G478" s="86"/>
      <c r="H478" s="86">
        <v>2</v>
      </c>
      <c r="I478" s="305">
        <v>2</v>
      </c>
      <c r="J478" s="345"/>
      <c r="K478" s="345"/>
      <c r="L478" s="235">
        <v>52.019800000000004</v>
      </c>
      <c r="M478" s="93">
        <v>104.03</v>
      </c>
      <c r="N478" s="311">
        <v>0</v>
      </c>
      <c r="O478" s="311"/>
      <c r="P478" s="311">
        <v>104.03960000000001</v>
      </c>
      <c r="Q478" s="311">
        <v>104.03960000000001</v>
      </c>
      <c r="R478" s="245">
        <v>-9.6000000000060481E-3</v>
      </c>
      <c r="S478" s="313">
        <v>1.0000922810727675</v>
      </c>
      <c r="T478" s="299">
        <v>1.0000922810727675</v>
      </c>
      <c r="U478" s="277">
        <v>71.260000000000005</v>
      </c>
      <c r="V478" s="100"/>
      <c r="W478" s="100">
        <f t="shared" si="53"/>
        <v>50.480458112084001</v>
      </c>
      <c r="X478" s="101">
        <f t="shared" si="54"/>
        <v>0.70839823339999997</v>
      </c>
      <c r="Y478" s="102" t="b">
        <f t="shared" si="50"/>
        <v>0</v>
      </c>
      <c r="Z478" s="88">
        <v>71.260000000000005</v>
      </c>
      <c r="AA478" s="103">
        <f t="shared" si="55"/>
        <v>71.260000000000005</v>
      </c>
      <c r="AB478" s="82">
        <v>142.52000000000001</v>
      </c>
      <c r="AC478" s="104" t="b">
        <f t="shared" si="51"/>
        <v>0</v>
      </c>
      <c r="AE478" s="71" t="s">
        <v>1218</v>
      </c>
      <c r="AG478" s="105">
        <f t="shared" si="56"/>
        <v>52.019800000000004</v>
      </c>
      <c r="AH478" s="104">
        <f t="shared" si="52"/>
        <v>104.03960000000001</v>
      </c>
    </row>
    <row r="479" spans="1:34" ht="18.75" customHeight="1" x14ac:dyDescent="0.2">
      <c r="A479" s="70">
        <v>41310</v>
      </c>
      <c r="B479" s="66">
        <v>505</v>
      </c>
      <c r="C479" s="99" t="s">
        <v>1746</v>
      </c>
      <c r="D479" s="65" t="s">
        <v>3</v>
      </c>
      <c r="E479" s="228" t="s">
        <v>216</v>
      </c>
      <c r="F479" s="248">
        <v>1</v>
      </c>
      <c r="G479" s="86"/>
      <c r="H479" s="86">
        <v>1</v>
      </c>
      <c r="I479" s="305">
        <v>1</v>
      </c>
      <c r="J479" s="345"/>
      <c r="K479" s="345"/>
      <c r="L479" s="235">
        <v>283.43709999999999</v>
      </c>
      <c r="M479" s="93">
        <v>283.43</v>
      </c>
      <c r="N479" s="311">
        <v>0</v>
      </c>
      <c r="O479" s="311"/>
      <c r="P479" s="311">
        <v>283.43709999999999</v>
      </c>
      <c r="Q479" s="311">
        <v>283.43709999999999</v>
      </c>
      <c r="R479" s="245">
        <v>-7.0999999999799002E-3</v>
      </c>
      <c r="S479" s="313">
        <v>1.0000250502769643</v>
      </c>
      <c r="T479" s="299">
        <v>1.0000250502769643</v>
      </c>
      <c r="U479" s="277">
        <v>388.27</v>
      </c>
      <c r="V479" s="100"/>
      <c r="W479" s="100">
        <f t="shared" si="53"/>
        <v>275.04978208221797</v>
      </c>
      <c r="X479" s="101">
        <f t="shared" si="54"/>
        <v>0.70839823339999997</v>
      </c>
      <c r="Y479" s="102" t="b">
        <f t="shared" si="50"/>
        <v>0</v>
      </c>
      <c r="Z479" s="88">
        <v>388.27</v>
      </c>
      <c r="AA479" s="103">
        <f t="shared" si="55"/>
        <v>388.27</v>
      </c>
      <c r="AB479" s="82">
        <v>388.27</v>
      </c>
      <c r="AC479" s="104" t="b">
        <f t="shared" si="51"/>
        <v>0</v>
      </c>
      <c r="AE479" s="71" t="s">
        <v>280</v>
      </c>
      <c r="AG479" s="105">
        <f t="shared" si="56"/>
        <v>283.43709999999999</v>
      </c>
      <c r="AH479" s="104">
        <f t="shared" si="52"/>
        <v>283.43709999999999</v>
      </c>
    </row>
    <row r="480" spans="1:34" ht="16.5" customHeight="1" x14ac:dyDescent="0.2">
      <c r="A480" s="143" t="s">
        <v>874</v>
      </c>
      <c r="B480" s="144"/>
      <c r="C480" s="135" t="s">
        <v>1655</v>
      </c>
      <c r="D480" s="145"/>
      <c r="E480" s="233"/>
      <c r="F480" s="256"/>
      <c r="G480" s="145"/>
      <c r="H480" s="145">
        <v>0</v>
      </c>
      <c r="I480" s="309"/>
      <c r="J480" s="350"/>
      <c r="K480" s="350"/>
      <c r="L480" s="239"/>
      <c r="M480" s="146">
        <v>26304.51</v>
      </c>
      <c r="N480" s="146"/>
      <c r="O480" s="146"/>
      <c r="P480" s="146">
        <v>26304.528000000002</v>
      </c>
      <c r="Q480" s="146">
        <v>26304.528000000002</v>
      </c>
      <c r="R480" s="267">
        <v>-1.8000000003667083E-2</v>
      </c>
      <c r="S480" s="293">
        <v>1.000000684293302</v>
      </c>
      <c r="T480" s="267"/>
      <c r="U480" s="283"/>
      <c r="V480" s="100"/>
      <c r="W480" s="100">
        <f t="shared" si="53"/>
        <v>0</v>
      </c>
      <c r="X480" s="101" t="e">
        <f t="shared" si="54"/>
        <v>#DIV/0!</v>
      </c>
      <c r="Y480" s="102" t="b">
        <f t="shared" si="50"/>
        <v>1</v>
      </c>
      <c r="Z480" s="145"/>
      <c r="AA480" s="103">
        <f t="shared" si="55"/>
        <v>0</v>
      </c>
      <c r="AB480" s="148">
        <v>36033.599999999999</v>
      </c>
      <c r="AC480" s="104" t="b">
        <f t="shared" si="51"/>
        <v>0</v>
      </c>
      <c r="AE480" s="135" t="s">
        <v>697</v>
      </c>
      <c r="AG480" s="105">
        <f t="shared" si="56"/>
        <v>0</v>
      </c>
      <c r="AH480" s="104">
        <f t="shared" si="52"/>
        <v>0</v>
      </c>
    </row>
    <row r="481" spans="1:34" ht="30.75" customHeight="1" x14ac:dyDescent="0.2">
      <c r="A481" s="70">
        <v>41334</v>
      </c>
      <c r="B481" s="68">
        <v>98400</v>
      </c>
      <c r="C481" s="99" t="s">
        <v>1747</v>
      </c>
      <c r="D481" s="65" t="s">
        <v>3</v>
      </c>
      <c r="E481" s="228" t="s">
        <v>32</v>
      </c>
      <c r="F481" s="248">
        <v>35</v>
      </c>
      <c r="G481" s="86"/>
      <c r="H481" s="86">
        <v>35</v>
      </c>
      <c r="I481" s="305">
        <v>35</v>
      </c>
      <c r="J481" s="345"/>
      <c r="K481" s="345"/>
      <c r="L481" s="235">
        <v>12.380800000000001</v>
      </c>
      <c r="M481" s="93">
        <v>433.32</v>
      </c>
      <c r="N481" s="311">
        <v>0</v>
      </c>
      <c r="O481" s="311"/>
      <c r="P481" s="311">
        <v>433.32800000000003</v>
      </c>
      <c r="Q481" s="311">
        <v>433.32800000000003</v>
      </c>
      <c r="R481" s="245">
        <v>-8.0000000000381988E-3</v>
      </c>
      <c r="S481" s="313">
        <v>1.0000184621065265</v>
      </c>
      <c r="T481" s="299">
        <v>1.0000184621065265</v>
      </c>
      <c r="U481" s="277">
        <v>16.96</v>
      </c>
      <c r="V481" s="100"/>
      <c r="W481" s="100">
        <f t="shared" si="53"/>
        <v>12.014434038464</v>
      </c>
      <c r="X481" s="101">
        <f t="shared" si="54"/>
        <v>0.70839823339999997</v>
      </c>
      <c r="Y481" s="102" t="b">
        <f t="shared" si="50"/>
        <v>0</v>
      </c>
      <c r="Z481" s="88">
        <v>16.96</v>
      </c>
      <c r="AA481" s="103">
        <f t="shared" si="55"/>
        <v>16.96</v>
      </c>
      <c r="AB481" s="82">
        <v>593.6</v>
      </c>
      <c r="AC481" s="104" t="b">
        <f t="shared" si="51"/>
        <v>0</v>
      </c>
      <c r="AE481" s="106" t="s">
        <v>1331</v>
      </c>
      <c r="AG481" s="105">
        <f t="shared" si="56"/>
        <v>12.380800000000001</v>
      </c>
      <c r="AH481" s="104">
        <f t="shared" si="52"/>
        <v>433.32800000000003</v>
      </c>
    </row>
    <row r="482" spans="1:34" ht="30" x14ac:dyDescent="0.2">
      <c r="A482" s="70">
        <v>41335</v>
      </c>
      <c r="B482" s="68">
        <v>98296</v>
      </c>
      <c r="C482" s="99" t="s">
        <v>1748</v>
      </c>
      <c r="D482" s="65" t="s">
        <v>3</v>
      </c>
      <c r="E482" s="228" t="s">
        <v>225</v>
      </c>
      <c r="F482" s="248">
        <v>3050</v>
      </c>
      <c r="G482" s="86"/>
      <c r="H482" s="86">
        <v>3050</v>
      </c>
      <c r="I482" s="305">
        <v>3050</v>
      </c>
      <c r="J482" s="345"/>
      <c r="K482" s="345"/>
      <c r="L482" s="235">
        <v>8.4023000000000003</v>
      </c>
      <c r="M482" s="93">
        <v>25627.01</v>
      </c>
      <c r="N482" s="311">
        <v>0</v>
      </c>
      <c r="O482" s="311"/>
      <c r="P482" s="311">
        <v>25627.014999999999</v>
      </c>
      <c r="Q482" s="311">
        <v>25627.014999999999</v>
      </c>
      <c r="R482" s="245">
        <v>-5.0000000010186341E-3</v>
      </c>
      <c r="S482" s="313">
        <v>1.0000001951066473</v>
      </c>
      <c r="T482" s="299">
        <v>1.0000001951066473</v>
      </c>
      <c r="U482" s="277">
        <v>11.51</v>
      </c>
      <c r="V482" s="100"/>
      <c r="W482" s="100">
        <f t="shared" si="53"/>
        <v>8.1536636664339994</v>
      </c>
      <c r="X482" s="101">
        <f t="shared" si="54"/>
        <v>0.70839823339999997</v>
      </c>
      <c r="Y482" s="102" t="b">
        <f t="shared" ref="Y482:Y545" si="57">Z482=L482</f>
        <v>0</v>
      </c>
      <c r="Z482" s="88">
        <v>11.51</v>
      </c>
      <c r="AA482" s="103">
        <f t="shared" si="55"/>
        <v>11.51</v>
      </c>
      <c r="AB482" s="76">
        <v>35105.5</v>
      </c>
      <c r="AC482" s="104" t="b">
        <f t="shared" ref="AC482:AC545" si="58">AB482=M482</f>
        <v>0</v>
      </c>
      <c r="AE482" s="71" t="s">
        <v>1231</v>
      </c>
      <c r="AG482" s="105">
        <f t="shared" si="56"/>
        <v>8.4023000000000003</v>
      </c>
      <c r="AH482" s="104">
        <f t="shared" ref="AH482:AH545" si="59">F482*AG482</f>
        <v>25627.014999999999</v>
      </c>
    </row>
    <row r="483" spans="1:34" ht="17.25" customHeight="1" x14ac:dyDescent="0.2">
      <c r="A483" s="70">
        <v>41336</v>
      </c>
      <c r="B483" s="65" t="s">
        <v>875</v>
      </c>
      <c r="C483" s="99" t="s">
        <v>1749</v>
      </c>
      <c r="D483" s="65" t="s">
        <v>3</v>
      </c>
      <c r="E483" s="228" t="s">
        <v>32</v>
      </c>
      <c r="F483" s="248">
        <v>10</v>
      </c>
      <c r="G483" s="86"/>
      <c r="H483" s="86">
        <v>10</v>
      </c>
      <c r="I483" s="305">
        <v>10</v>
      </c>
      <c r="J483" s="345"/>
      <c r="K483" s="345"/>
      <c r="L483" s="235">
        <v>24.418500000000002</v>
      </c>
      <c r="M483" s="93">
        <v>244.18</v>
      </c>
      <c r="N483" s="311">
        <v>0</v>
      </c>
      <c r="O483" s="311"/>
      <c r="P483" s="311">
        <v>244.185</v>
      </c>
      <c r="Q483" s="311">
        <v>244.185</v>
      </c>
      <c r="R483" s="245">
        <v>-4.9999999999954525E-3</v>
      </c>
      <c r="S483" s="313">
        <v>1.0000204766975183</v>
      </c>
      <c r="T483" s="299">
        <v>1.0000204766975183</v>
      </c>
      <c r="U483" s="277">
        <v>33.450000000000003</v>
      </c>
      <c r="V483" s="100"/>
      <c r="W483" s="100">
        <f t="shared" si="53"/>
        <v>23.695920907230001</v>
      </c>
      <c r="X483" s="101">
        <f t="shared" si="54"/>
        <v>0.70839823339999997</v>
      </c>
      <c r="Y483" s="102" t="b">
        <f t="shared" si="57"/>
        <v>0</v>
      </c>
      <c r="Z483" s="88">
        <v>33.450000000000003</v>
      </c>
      <c r="AA483" s="103">
        <f t="shared" si="55"/>
        <v>33.450000000000003</v>
      </c>
      <c r="AB483" s="82">
        <v>334.5</v>
      </c>
      <c r="AC483" s="104" t="b">
        <f t="shared" si="58"/>
        <v>0</v>
      </c>
      <c r="AE483" s="71" t="s">
        <v>876</v>
      </c>
      <c r="AG483" s="105">
        <f t="shared" si="56"/>
        <v>24.418500000000002</v>
      </c>
      <c r="AH483" s="104">
        <f t="shared" si="59"/>
        <v>244.185</v>
      </c>
    </row>
    <row r="484" spans="1:34" ht="19.5" customHeight="1" x14ac:dyDescent="0.2">
      <c r="A484" s="143" t="s">
        <v>877</v>
      </c>
      <c r="B484" s="144"/>
      <c r="C484" s="135" t="s">
        <v>1629</v>
      </c>
      <c r="D484" s="145"/>
      <c r="E484" s="233"/>
      <c r="F484" s="256"/>
      <c r="G484" s="145"/>
      <c r="H484" s="145"/>
      <c r="I484" s="309"/>
      <c r="J484" s="350"/>
      <c r="K484" s="350"/>
      <c r="L484" s="239"/>
      <c r="M484" s="146">
        <v>4614.34</v>
      </c>
      <c r="N484" s="146"/>
      <c r="O484" s="146"/>
      <c r="P484" s="146">
        <v>4614.3519000000006</v>
      </c>
      <c r="Q484" s="146">
        <v>4614.3519000000006</v>
      </c>
      <c r="R484" s="267">
        <v>-1.1900000000423461E-2</v>
      </c>
      <c r="S484" s="293">
        <v>1.0000025789170284</v>
      </c>
      <c r="T484" s="267"/>
      <c r="U484" s="283"/>
      <c r="V484" s="100"/>
      <c r="W484" s="100">
        <f t="shared" si="53"/>
        <v>0</v>
      </c>
      <c r="X484" s="101" t="e">
        <f t="shared" si="54"/>
        <v>#DIV/0!</v>
      </c>
      <c r="Y484" s="102" t="b">
        <f t="shared" si="57"/>
        <v>1</v>
      </c>
      <c r="Z484" s="145"/>
      <c r="AA484" s="103">
        <f t="shared" si="55"/>
        <v>0</v>
      </c>
      <c r="AB484" s="148">
        <v>6321.03</v>
      </c>
      <c r="AC484" s="104" t="b">
        <f t="shared" si="58"/>
        <v>0</v>
      </c>
      <c r="AE484" s="135" t="s">
        <v>688</v>
      </c>
      <c r="AG484" s="105">
        <f t="shared" si="56"/>
        <v>0</v>
      </c>
      <c r="AH484" s="104">
        <f t="shared" si="59"/>
        <v>0</v>
      </c>
    </row>
    <row r="485" spans="1:34" ht="15" customHeight="1" x14ac:dyDescent="0.2">
      <c r="A485" s="70">
        <v>41365</v>
      </c>
      <c r="B485" s="65" t="s">
        <v>878</v>
      </c>
      <c r="C485" s="99" t="s">
        <v>1750</v>
      </c>
      <c r="D485" s="65" t="s">
        <v>3</v>
      </c>
      <c r="E485" s="228" t="s">
        <v>122</v>
      </c>
      <c r="F485" s="248">
        <v>12</v>
      </c>
      <c r="G485" s="86"/>
      <c r="H485" s="86">
        <v>12</v>
      </c>
      <c r="I485" s="305">
        <v>12</v>
      </c>
      <c r="J485" s="345"/>
      <c r="K485" s="345"/>
      <c r="L485" s="235">
        <v>60.662999999999997</v>
      </c>
      <c r="M485" s="93">
        <v>727.95</v>
      </c>
      <c r="N485" s="311">
        <v>0</v>
      </c>
      <c r="O485" s="311"/>
      <c r="P485" s="311">
        <v>727.9559999999999</v>
      </c>
      <c r="Q485" s="311">
        <v>727.9559999999999</v>
      </c>
      <c r="R485" s="245">
        <v>-5.9999999998581188E-3</v>
      </c>
      <c r="S485" s="313">
        <v>1.0000082423243353</v>
      </c>
      <c r="T485" s="299">
        <v>1.0000082423243353</v>
      </c>
      <c r="U485" s="277">
        <v>83.1</v>
      </c>
      <c r="V485" s="100"/>
      <c r="W485" s="100">
        <f t="shared" si="53"/>
        <v>58.867893195539992</v>
      </c>
      <c r="X485" s="101">
        <f t="shared" si="54"/>
        <v>0.70839823339999997</v>
      </c>
      <c r="Y485" s="102" t="b">
        <f t="shared" si="57"/>
        <v>0</v>
      </c>
      <c r="Z485" s="88">
        <v>83.1</v>
      </c>
      <c r="AA485" s="103">
        <f t="shared" si="55"/>
        <v>83.1</v>
      </c>
      <c r="AB485" s="82">
        <v>997.2</v>
      </c>
      <c r="AC485" s="104" t="b">
        <f t="shared" si="58"/>
        <v>0</v>
      </c>
      <c r="AE485" s="71" t="s">
        <v>879</v>
      </c>
      <c r="AG485" s="105">
        <f t="shared" si="56"/>
        <v>60.662999999999997</v>
      </c>
      <c r="AH485" s="104">
        <f t="shared" si="59"/>
        <v>727.9559999999999</v>
      </c>
    </row>
    <row r="486" spans="1:34" ht="15" customHeight="1" x14ac:dyDescent="0.2">
      <c r="A486" s="70">
        <v>41366</v>
      </c>
      <c r="B486" s="65" t="s">
        <v>880</v>
      </c>
      <c r="C486" s="99" t="s">
        <v>1751</v>
      </c>
      <c r="D486" s="65" t="s">
        <v>3</v>
      </c>
      <c r="E486" s="228" t="s">
        <v>122</v>
      </c>
      <c r="F486" s="248">
        <v>2</v>
      </c>
      <c r="G486" s="86"/>
      <c r="H486" s="86">
        <v>2</v>
      </c>
      <c r="I486" s="305">
        <v>2</v>
      </c>
      <c r="J486" s="345"/>
      <c r="K486" s="345"/>
      <c r="L486" s="235">
        <v>76.825199999999995</v>
      </c>
      <c r="M486" s="93">
        <v>153.65</v>
      </c>
      <c r="N486" s="311">
        <v>0</v>
      </c>
      <c r="O486" s="311"/>
      <c r="P486" s="311">
        <v>153.65039999999999</v>
      </c>
      <c r="Q486" s="311">
        <v>153.65039999999999</v>
      </c>
      <c r="R486" s="245">
        <v>-3.9999999998485691E-4</v>
      </c>
      <c r="S486" s="313">
        <v>1.000002603319232</v>
      </c>
      <c r="T486" s="299">
        <v>1.000002603319232</v>
      </c>
      <c r="U486" s="277">
        <v>105.24</v>
      </c>
      <c r="V486" s="100"/>
      <c r="W486" s="100">
        <f t="shared" si="53"/>
        <v>74.551830083015986</v>
      </c>
      <c r="X486" s="101">
        <f t="shared" si="54"/>
        <v>0.70839823339999985</v>
      </c>
      <c r="Y486" s="102" t="b">
        <f t="shared" si="57"/>
        <v>0</v>
      </c>
      <c r="Z486" s="88">
        <v>105.24</v>
      </c>
      <c r="AA486" s="103">
        <f t="shared" si="55"/>
        <v>105.24</v>
      </c>
      <c r="AB486" s="82">
        <v>210.48</v>
      </c>
      <c r="AC486" s="104" t="b">
        <f t="shared" si="58"/>
        <v>0</v>
      </c>
      <c r="AE486" s="71" t="s">
        <v>881</v>
      </c>
      <c r="AG486" s="105">
        <f t="shared" si="56"/>
        <v>76.825199999999995</v>
      </c>
      <c r="AH486" s="104">
        <f t="shared" si="59"/>
        <v>153.65039999999999</v>
      </c>
    </row>
    <row r="487" spans="1:34" ht="15" customHeight="1" x14ac:dyDescent="0.2">
      <c r="A487" s="70">
        <v>41367</v>
      </c>
      <c r="B487" s="65" t="s">
        <v>882</v>
      </c>
      <c r="C487" s="99" t="s">
        <v>1752</v>
      </c>
      <c r="D487" s="65" t="s">
        <v>3</v>
      </c>
      <c r="E487" s="228" t="s">
        <v>122</v>
      </c>
      <c r="F487" s="248">
        <v>1</v>
      </c>
      <c r="G487" s="86"/>
      <c r="H487" s="86">
        <v>1</v>
      </c>
      <c r="I487" s="305">
        <v>1</v>
      </c>
      <c r="J487" s="345"/>
      <c r="K487" s="345"/>
      <c r="L487" s="235">
        <v>98.090100000000007</v>
      </c>
      <c r="M487" s="93">
        <v>98.09</v>
      </c>
      <c r="N487" s="311">
        <v>0</v>
      </c>
      <c r="O487" s="311"/>
      <c r="P487" s="311">
        <v>98.090100000000007</v>
      </c>
      <c r="Q487" s="311">
        <v>98.090100000000007</v>
      </c>
      <c r="R487" s="245">
        <v>-1.0000000000331966E-4</v>
      </c>
      <c r="S487" s="313">
        <v>1.0000010194719136</v>
      </c>
      <c r="T487" s="299">
        <v>1.0000010194719136</v>
      </c>
      <c r="U487" s="277">
        <v>134.37</v>
      </c>
      <c r="V487" s="100"/>
      <c r="W487" s="100">
        <f t="shared" si="53"/>
        <v>95.187470621957999</v>
      </c>
      <c r="X487" s="101">
        <f t="shared" si="54"/>
        <v>0.70839823339999997</v>
      </c>
      <c r="Y487" s="102" t="b">
        <f t="shared" si="57"/>
        <v>0</v>
      </c>
      <c r="Z487" s="88">
        <v>134.37</v>
      </c>
      <c r="AA487" s="103">
        <f t="shared" si="55"/>
        <v>134.37</v>
      </c>
      <c r="AB487" s="82">
        <v>134.37</v>
      </c>
      <c r="AC487" s="104" t="b">
        <f t="shared" si="58"/>
        <v>0</v>
      </c>
      <c r="AE487" s="71" t="s">
        <v>883</v>
      </c>
      <c r="AG487" s="105">
        <f t="shared" si="56"/>
        <v>98.090100000000007</v>
      </c>
      <c r="AH487" s="104">
        <f t="shared" si="59"/>
        <v>98.090100000000007</v>
      </c>
    </row>
    <row r="488" spans="1:34" ht="15" customHeight="1" x14ac:dyDescent="0.2">
      <c r="A488" s="70">
        <v>41368</v>
      </c>
      <c r="B488" s="65" t="s">
        <v>884</v>
      </c>
      <c r="C488" s="99" t="s">
        <v>1753</v>
      </c>
      <c r="D488" s="65" t="s">
        <v>3</v>
      </c>
      <c r="E488" s="228" t="s">
        <v>122</v>
      </c>
      <c r="F488" s="248">
        <v>18</v>
      </c>
      <c r="G488" s="86"/>
      <c r="H488" s="86">
        <v>18</v>
      </c>
      <c r="I488" s="305">
        <v>18</v>
      </c>
      <c r="J488" s="345"/>
      <c r="K488" s="345"/>
      <c r="L488" s="235">
        <v>118.5228</v>
      </c>
      <c r="M488" s="93">
        <v>2133.41</v>
      </c>
      <c r="N488" s="311">
        <v>0</v>
      </c>
      <c r="O488" s="311"/>
      <c r="P488" s="311">
        <v>2133.4104000000002</v>
      </c>
      <c r="Q488" s="311">
        <v>2133.4104000000002</v>
      </c>
      <c r="R488" s="245">
        <v>-4.0000000035433914E-4</v>
      </c>
      <c r="S488" s="313">
        <v>1.000000187493262</v>
      </c>
      <c r="T488" s="299">
        <v>1.000000187493262</v>
      </c>
      <c r="U488" s="277">
        <v>162.36000000000001</v>
      </c>
      <c r="V488" s="100"/>
      <c r="W488" s="100">
        <f t="shared" si="53"/>
        <v>115.015537174824</v>
      </c>
      <c r="X488" s="101">
        <f t="shared" si="54"/>
        <v>0.70839823339999997</v>
      </c>
      <c r="Y488" s="102" t="b">
        <f t="shared" si="57"/>
        <v>0</v>
      </c>
      <c r="Z488" s="88">
        <v>162.36000000000001</v>
      </c>
      <c r="AA488" s="103">
        <f t="shared" si="55"/>
        <v>162.36000000000001</v>
      </c>
      <c r="AB488" s="76">
        <v>2922.48</v>
      </c>
      <c r="AC488" s="104" t="b">
        <f t="shared" si="58"/>
        <v>0</v>
      </c>
      <c r="AE488" s="71" t="s">
        <v>885</v>
      </c>
      <c r="AG488" s="105">
        <f t="shared" si="56"/>
        <v>118.5228</v>
      </c>
      <c r="AH488" s="104">
        <f t="shared" si="59"/>
        <v>2133.4104000000002</v>
      </c>
    </row>
    <row r="489" spans="1:34" ht="15" customHeight="1" x14ac:dyDescent="0.2">
      <c r="A489" s="70">
        <v>41369</v>
      </c>
      <c r="B489" s="65" t="s">
        <v>886</v>
      </c>
      <c r="C489" s="99" t="s">
        <v>1754</v>
      </c>
      <c r="D489" s="65" t="s">
        <v>3</v>
      </c>
      <c r="E489" s="228" t="s">
        <v>122</v>
      </c>
      <c r="F489" s="248">
        <v>10</v>
      </c>
      <c r="G489" s="86"/>
      <c r="H489" s="86">
        <v>10</v>
      </c>
      <c r="I489" s="305">
        <v>10</v>
      </c>
      <c r="J489" s="345"/>
      <c r="K489" s="345"/>
      <c r="L489" s="235">
        <v>150.12450000000001</v>
      </c>
      <c r="M489" s="93">
        <v>1501.24</v>
      </c>
      <c r="N489" s="311">
        <v>0</v>
      </c>
      <c r="O489" s="311"/>
      <c r="P489" s="311">
        <v>1501.2450000000001</v>
      </c>
      <c r="Q489" s="311">
        <v>1501.2450000000001</v>
      </c>
      <c r="R489" s="245">
        <v>-5.0000000001091394E-3</v>
      </c>
      <c r="S489" s="313">
        <v>1.000003330580054</v>
      </c>
      <c r="T489" s="299">
        <v>1.000003330580054</v>
      </c>
      <c r="U489" s="277">
        <v>205.65</v>
      </c>
      <c r="V489" s="100"/>
      <c r="W489" s="100">
        <f t="shared" si="53"/>
        <v>145.68209669870998</v>
      </c>
      <c r="X489" s="101">
        <f t="shared" si="54"/>
        <v>0.70839823339999985</v>
      </c>
      <c r="Y489" s="102" t="b">
        <f t="shared" si="57"/>
        <v>0</v>
      </c>
      <c r="Z489" s="88">
        <v>205.65</v>
      </c>
      <c r="AA489" s="103">
        <f t="shared" si="55"/>
        <v>205.65</v>
      </c>
      <c r="AB489" s="76">
        <v>2056.5</v>
      </c>
      <c r="AC489" s="104" t="b">
        <f t="shared" si="58"/>
        <v>0</v>
      </c>
      <c r="AE489" s="71" t="s">
        <v>887</v>
      </c>
      <c r="AG489" s="105">
        <f t="shared" si="56"/>
        <v>150.12450000000001</v>
      </c>
      <c r="AH489" s="104">
        <f t="shared" si="59"/>
        <v>1501.2450000000001</v>
      </c>
    </row>
    <row r="490" spans="1:34" ht="16.5" customHeight="1" x14ac:dyDescent="0.2">
      <c r="A490" s="143" t="s">
        <v>888</v>
      </c>
      <c r="B490" s="144"/>
      <c r="C490" s="135" t="s">
        <v>1660</v>
      </c>
      <c r="D490" s="145"/>
      <c r="E490" s="233"/>
      <c r="F490" s="256"/>
      <c r="G490" s="145"/>
      <c r="H490" s="145"/>
      <c r="I490" s="309"/>
      <c r="J490" s="350"/>
      <c r="K490" s="350"/>
      <c r="L490" s="239"/>
      <c r="M490" s="146">
        <v>2854.03</v>
      </c>
      <c r="N490" s="146"/>
      <c r="O490" s="146"/>
      <c r="P490" s="146">
        <v>2854.0444999999995</v>
      </c>
      <c r="Q490" s="146">
        <v>2854.0444999999995</v>
      </c>
      <c r="R490" s="267">
        <v>-1.449999999931606E-2</v>
      </c>
      <c r="S490" s="293">
        <v>1.000005080535243</v>
      </c>
      <c r="T490" s="267"/>
      <c r="U490" s="283"/>
      <c r="V490" s="100"/>
      <c r="W490" s="100">
        <f t="shared" si="53"/>
        <v>0</v>
      </c>
      <c r="X490" s="101" t="e">
        <f t="shared" si="54"/>
        <v>#DIV/0!</v>
      </c>
      <c r="Y490" s="102" t="b">
        <f t="shared" si="57"/>
        <v>1</v>
      </c>
      <c r="Z490" s="145"/>
      <c r="AA490" s="103">
        <f t="shared" si="55"/>
        <v>0</v>
      </c>
      <c r="AB490" s="148">
        <v>3909.65</v>
      </c>
      <c r="AC490" s="104" t="b">
        <f t="shared" si="58"/>
        <v>0</v>
      </c>
      <c r="AE490" s="135" t="s">
        <v>705</v>
      </c>
      <c r="AG490" s="105">
        <f t="shared" si="56"/>
        <v>0</v>
      </c>
      <c r="AH490" s="104">
        <f t="shared" si="59"/>
        <v>0</v>
      </c>
    </row>
    <row r="491" spans="1:34" ht="15" customHeight="1" x14ac:dyDescent="0.2">
      <c r="A491" s="70">
        <v>41395</v>
      </c>
      <c r="B491" s="68">
        <v>93358</v>
      </c>
      <c r="C491" s="99" t="s">
        <v>1661</v>
      </c>
      <c r="D491" s="65" t="s">
        <v>3</v>
      </c>
      <c r="E491" s="228" t="s">
        <v>9</v>
      </c>
      <c r="F491" s="248">
        <v>20</v>
      </c>
      <c r="G491" s="86"/>
      <c r="H491" s="86">
        <v>20</v>
      </c>
      <c r="I491" s="305">
        <v>20</v>
      </c>
      <c r="J491" s="345"/>
      <c r="K491" s="345"/>
      <c r="L491" s="235">
        <v>86.702100000000002</v>
      </c>
      <c r="M491" s="93">
        <v>1734.04</v>
      </c>
      <c r="N491" s="311">
        <v>0</v>
      </c>
      <c r="O491" s="311"/>
      <c r="P491" s="311">
        <v>1734.0419999999999</v>
      </c>
      <c r="Q491" s="311">
        <v>1734.0419999999999</v>
      </c>
      <c r="R491" s="245">
        <v>-1.9999999999527063E-3</v>
      </c>
      <c r="S491" s="313">
        <v>1.0000011533759314</v>
      </c>
      <c r="T491" s="299">
        <v>1.0000011533759314</v>
      </c>
      <c r="U491" s="277">
        <v>118.77</v>
      </c>
      <c r="V491" s="100"/>
      <c r="W491" s="100">
        <f t="shared" si="53"/>
        <v>84.136458180917998</v>
      </c>
      <c r="X491" s="101">
        <f t="shared" si="54"/>
        <v>0.70839823339999997</v>
      </c>
      <c r="Y491" s="102" t="b">
        <f t="shared" si="57"/>
        <v>0</v>
      </c>
      <c r="Z491" s="88">
        <v>118.77</v>
      </c>
      <c r="AA491" s="103">
        <f t="shared" si="55"/>
        <v>118.77</v>
      </c>
      <c r="AB491" s="76">
        <v>2375.4</v>
      </c>
      <c r="AC491" s="104" t="b">
        <f t="shared" si="58"/>
        <v>0</v>
      </c>
      <c r="AE491" s="71" t="s">
        <v>706</v>
      </c>
      <c r="AG491" s="105">
        <f t="shared" si="56"/>
        <v>86.702100000000002</v>
      </c>
      <c r="AH491" s="104">
        <f t="shared" si="59"/>
        <v>1734.0419999999999</v>
      </c>
    </row>
    <row r="492" spans="1:34" ht="15" customHeight="1" x14ac:dyDescent="0.2">
      <c r="A492" s="70">
        <v>41396</v>
      </c>
      <c r="B492" s="68">
        <v>93382</v>
      </c>
      <c r="C492" s="99" t="s">
        <v>1662</v>
      </c>
      <c r="D492" s="65" t="s">
        <v>3</v>
      </c>
      <c r="E492" s="228" t="s">
        <v>9</v>
      </c>
      <c r="F492" s="248">
        <v>18</v>
      </c>
      <c r="G492" s="86"/>
      <c r="H492" s="86">
        <v>18</v>
      </c>
      <c r="I492" s="305">
        <v>18</v>
      </c>
      <c r="J492" s="345"/>
      <c r="K492" s="345"/>
      <c r="L492" s="235">
        <v>27.382299999999997</v>
      </c>
      <c r="M492" s="93">
        <v>492.88</v>
      </c>
      <c r="N492" s="311">
        <v>0</v>
      </c>
      <c r="O492" s="311"/>
      <c r="P492" s="311">
        <v>492.88139999999993</v>
      </c>
      <c r="Q492" s="311">
        <v>492.88139999999993</v>
      </c>
      <c r="R492" s="245">
        <v>-1.3999999999327883E-3</v>
      </c>
      <c r="S492" s="313">
        <v>1.000002840447979</v>
      </c>
      <c r="T492" s="299">
        <v>1.000002840447979</v>
      </c>
      <c r="U492" s="277">
        <v>37.51</v>
      </c>
      <c r="V492" s="100"/>
      <c r="W492" s="100">
        <f t="shared" si="53"/>
        <v>26.572017734833999</v>
      </c>
      <c r="X492" s="101">
        <f t="shared" si="54"/>
        <v>0.70839823339999997</v>
      </c>
      <c r="Y492" s="102" t="b">
        <f t="shared" si="57"/>
        <v>0</v>
      </c>
      <c r="Z492" s="88">
        <v>37.51</v>
      </c>
      <c r="AA492" s="103">
        <f t="shared" si="55"/>
        <v>37.51</v>
      </c>
      <c r="AB492" s="82">
        <v>675.18</v>
      </c>
      <c r="AC492" s="104" t="b">
        <f t="shared" si="58"/>
        <v>0</v>
      </c>
      <c r="AE492" s="71" t="s">
        <v>707</v>
      </c>
      <c r="AG492" s="105">
        <f t="shared" si="56"/>
        <v>27.382299999999997</v>
      </c>
      <c r="AH492" s="104">
        <f t="shared" si="59"/>
        <v>492.88139999999993</v>
      </c>
    </row>
    <row r="493" spans="1:34" ht="32.25" customHeight="1" x14ac:dyDescent="0.2">
      <c r="A493" s="70">
        <v>41397</v>
      </c>
      <c r="B493" s="68">
        <v>100323</v>
      </c>
      <c r="C493" s="99" t="s">
        <v>1755</v>
      </c>
      <c r="D493" s="65" t="s">
        <v>3</v>
      </c>
      <c r="E493" s="228" t="s">
        <v>9</v>
      </c>
      <c r="F493" s="248">
        <v>1</v>
      </c>
      <c r="G493" s="86"/>
      <c r="H493" s="86">
        <v>1</v>
      </c>
      <c r="I493" s="305">
        <v>1</v>
      </c>
      <c r="J493" s="345"/>
      <c r="K493" s="345"/>
      <c r="L493" s="235">
        <v>206.15199999999999</v>
      </c>
      <c r="M493" s="93">
        <v>206.15</v>
      </c>
      <c r="N493" s="311">
        <v>0</v>
      </c>
      <c r="O493" s="311"/>
      <c r="P493" s="311">
        <v>206.15199999999999</v>
      </c>
      <c r="Q493" s="311">
        <v>206.15199999999999</v>
      </c>
      <c r="R493" s="245">
        <v>-1.999999999981128E-3</v>
      </c>
      <c r="S493" s="313">
        <v>1.0000097016735385</v>
      </c>
      <c r="T493" s="299">
        <v>1.0000097016735385</v>
      </c>
      <c r="U493" s="277">
        <v>282.39999999999998</v>
      </c>
      <c r="V493" s="100"/>
      <c r="W493" s="100">
        <f t="shared" si="53"/>
        <v>200.05166111215996</v>
      </c>
      <c r="X493" s="101">
        <f t="shared" si="54"/>
        <v>0.70839823339999997</v>
      </c>
      <c r="Y493" s="102" t="b">
        <f t="shared" si="57"/>
        <v>0</v>
      </c>
      <c r="Z493" s="88">
        <v>282.39999999999998</v>
      </c>
      <c r="AA493" s="103">
        <f t="shared" si="55"/>
        <v>282.39999999999998</v>
      </c>
      <c r="AB493" s="82">
        <v>282.39999999999998</v>
      </c>
      <c r="AC493" s="104" t="b">
        <f t="shared" si="58"/>
        <v>0</v>
      </c>
      <c r="AE493" s="106" t="s">
        <v>1341</v>
      </c>
      <c r="AG493" s="105">
        <f t="shared" si="56"/>
        <v>206.15199999999999</v>
      </c>
      <c r="AH493" s="104">
        <f t="shared" si="59"/>
        <v>206.15199999999999</v>
      </c>
    </row>
    <row r="494" spans="1:34" ht="30" customHeight="1" x14ac:dyDescent="0.2">
      <c r="A494" s="78">
        <v>41398</v>
      </c>
      <c r="B494" s="153">
        <v>94962</v>
      </c>
      <c r="C494" s="99" t="s">
        <v>1664</v>
      </c>
      <c r="D494" s="69" t="s">
        <v>3</v>
      </c>
      <c r="E494" s="231" t="s">
        <v>9</v>
      </c>
      <c r="F494" s="251">
        <v>1</v>
      </c>
      <c r="G494" s="91"/>
      <c r="H494" s="91">
        <v>1</v>
      </c>
      <c r="I494" s="305">
        <v>1</v>
      </c>
      <c r="J494" s="345"/>
      <c r="K494" s="345"/>
      <c r="L494" s="235">
        <v>420.96909999999997</v>
      </c>
      <c r="M494" s="93">
        <v>420.96</v>
      </c>
      <c r="N494" s="311">
        <v>0</v>
      </c>
      <c r="O494" s="311"/>
      <c r="P494" s="311">
        <v>420.96909999999997</v>
      </c>
      <c r="Q494" s="311">
        <v>420.96909999999997</v>
      </c>
      <c r="R494" s="245">
        <v>-9.0999999999894499E-3</v>
      </c>
      <c r="S494" s="313">
        <v>1.0000216172557963</v>
      </c>
      <c r="T494" s="299">
        <v>1.0000216172557963</v>
      </c>
      <c r="U494" s="282">
        <v>576.66999999999996</v>
      </c>
      <c r="V494" s="100"/>
      <c r="W494" s="100">
        <f t="shared" si="53"/>
        <v>408.51200925477798</v>
      </c>
      <c r="X494" s="101">
        <f t="shared" si="54"/>
        <v>0.70839823339999997</v>
      </c>
      <c r="Y494" s="102" t="b">
        <f t="shared" si="57"/>
        <v>0</v>
      </c>
      <c r="Z494" s="90">
        <v>576.66999999999996</v>
      </c>
      <c r="AA494" s="103">
        <f t="shared" si="55"/>
        <v>576.66999999999996</v>
      </c>
      <c r="AB494" s="142">
        <v>576.66999999999996</v>
      </c>
      <c r="AC494" s="104" t="b">
        <f t="shared" si="58"/>
        <v>0</v>
      </c>
      <c r="AE494" s="128" t="s">
        <v>889</v>
      </c>
      <c r="AG494" s="105">
        <f t="shared" si="56"/>
        <v>420.96909999999997</v>
      </c>
      <c r="AH494" s="104">
        <f t="shared" si="59"/>
        <v>420.96909999999997</v>
      </c>
    </row>
    <row r="495" spans="1:34" ht="17.25" customHeight="1" x14ac:dyDescent="0.2">
      <c r="A495" s="143" t="s">
        <v>890</v>
      </c>
      <c r="B495" s="144"/>
      <c r="C495" s="135" t="s">
        <v>1756</v>
      </c>
      <c r="D495" s="145"/>
      <c r="E495" s="233"/>
      <c r="F495" s="256"/>
      <c r="G495" s="145"/>
      <c r="H495" s="145"/>
      <c r="I495" s="309"/>
      <c r="J495" s="350"/>
      <c r="K495" s="350"/>
      <c r="L495" s="239"/>
      <c r="M495" s="146">
        <v>24588.479999999996</v>
      </c>
      <c r="N495" s="146"/>
      <c r="O495" s="146"/>
      <c r="P495" s="146">
        <v>24588.546199999997</v>
      </c>
      <c r="Q495" s="146">
        <v>24588.546199999997</v>
      </c>
      <c r="R495" s="267">
        <v>-6.6200000001117587E-2</v>
      </c>
      <c r="S495" s="293">
        <v>1.0000026923177032</v>
      </c>
      <c r="T495" s="267"/>
      <c r="U495" s="283"/>
      <c r="V495" s="100"/>
      <c r="W495" s="100">
        <f t="shared" si="53"/>
        <v>0</v>
      </c>
      <c r="X495" s="101" t="e">
        <f t="shared" si="54"/>
        <v>#DIV/0!</v>
      </c>
      <c r="Y495" s="102" t="b">
        <f t="shared" si="57"/>
        <v>1</v>
      </c>
      <c r="Z495" s="145"/>
      <c r="AA495" s="103">
        <f t="shared" si="55"/>
        <v>0</v>
      </c>
      <c r="AB495" s="148">
        <v>33682.94</v>
      </c>
      <c r="AC495" s="104" t="b">
        <f t="shared" si="58"/>
        <v>0</v>
      </c>
      <c r="AE495" s="135" t="s">
        <v>891</v>
      </c>
      <c r="AG495" s="105">
        <f t="shared" si="56"/>
        <v>0</v>
      </c>
      <c r="AH495" s="104">
        <f t="shared" si="59"/>
        <v>0</v>
      </c>
    </row>
    <row r="496" spans="1:34" ht="23.25" customHeight="1" x14ac:dyDescent="0.2">
      <c r="A496" s="70">
        <v>41426</v>
      </c>
      <c r="B496" s="66">
        <v>10305</v>
      </c>
      <c r="C496" s="99" t="s">
        <v>1757</v>
      </c>
      <c r="D496" s="65" t="s">
        <v>3</v>
      </c>
      <c r="E496" s="228" t="s">
        <v>216</v>
      </c>
      <c r="F496" s="248">
        <v>1</v>
      </c>
      <c r="G496" s="86"/>
      <c r="H496" s="86">
        <v>1</v>
      </c>
      <c r="I496" s="305">
        <v>1</v>
      </c>
      <c r="J496" s="345"/>
      <c r="K496" s="345"/>
      <c r="L496" s="235">
        <v>2692.5684999999999</v>
      </c>
      <c r="M496" s="93">
        <v>2692.56</v>
      </c>
      <c r="N496" s="311">
        <v>0</v>
      </c>
      <c r="O496" s="311"/>
      <c r="P496" s="311">
        <v>2692.5684999999999</v>
      </c>
      <c r="Q496" s="311">
        <v>2692.5684999999999</v>
      </c>
      <c r="R496" s="245">
        <v>-8.4999999999126885E-3</v>
      </c>
      <c r="S496" s="313">
        <v>1.0000031568470154</v>
      </c>
      <c r="T496" s="299">
        <v>1.0000031568470154</v>
      </c>
      <c r="U496" s="277">
        <v>3688.45</v>
      </c>
      <c r="V496" s="100"/>
      <c r="W496" s="100">
        <f t="shared" si="53"/>
        <v>2612.8914639842296</v>
      </c>
      <c r="X496" s="101">
        <f t="shared" si="54"/>
        <v>0.70839823339999997</v>
      </c>
      <c r="Y496" s="102" t="b">
        <f t="shared" si="57"/>
        <v>0</v>
      </c>
      <c r="Z496" s="93">
        <v>3688.45</v>
      </c>
      <c r="AA496" s="103">
        <f t="shared" si="55"/>
        <v>3688.45</v>
      </c>
      <c r="AB496" s="76">
        <v>3688.45</v>
      </c>
      <c r="AC496" s="104" t="b">
        <f t="shared" si="58"/>
        <v>0</v>
      </c>
      <c r="AE496" s="71" t="s">
        <v>272</v>
      </c>
      <c r="AG496" s="105">
        <f t="shared" si="56"/>
        <v>2692.5684999999999</v>
      </c>
      <c r="AH496" s="104">
        <f t="shared" si="59"/>
        <v>2692.5684999999999</v>
      </c>
    </row>
    <row r="497" spans="1:34" ht="20.25" customHeight="1" x14ac:dyDescent="0.2">
      <c r="A497" s="70">
        <v>41427</v>
      </c>
      <c r="B497" s="66">
        <v>520</v>
      </c>
      <c r="C497" s="99" t="s">
        <v>1758</v>
      </c>
      <c r="D497" s="65" t="s">
        <v>3</v>
      </c>
      <c r="E497" s="228" t="s">
        <v>216</v>
      </c>
      <c r="F497" s="248">
        <v>8</v>
      </c>
      <c r="G497" s="86"/>
      <c r="H497" s="86">
        <v>8</v>
      </c>
      <c r="I497" s="305">
        <v>8</v>
      </c>
      <c r="J497" s="345"/>
      <c r="K497" s="345"/>
      <c r="L497" s="235">
        <v>27.7911</v>
      </c>
      <c r="M497" s="93">
        <v>222.32</v>
      </c>
      <c r="N497" s="311">
        <v>0</v>
      </c>
      <c r="O497" s="311"/>
      <c r="P497" s="311">
        <v>222.3288</v>
      </c>
      <c r="Q497" s="311">
        <v>222.3288</v>
      </c>
      <c r="R497" s="245">
        <v>-8.8000000000079126E-3</v>
      </c>
      <c r="S497" s="313">
        <v>1.0000395825836632</v>
      </c>
      <c r="T497" s="299">
        <v>1.0000395825836632</v>
      </c>
      <c r="U497" s="277">
        <v>38.07</v>
      </c>
      <c r="V497" s="100"/>
      <c r="W497" s="100">
        <f t="shared" si="53"/>
        <v>26.968720745538</v>
      </c>
      <c r="X497" s="101">
        <f t="shared" si="54"/>
        <v>0.70839823339999997</v>
      </c>
      <c r="Y497" s="102" t="b">
        <f t="shared" si="57"/>
        <v>0</v>
      </c>
      <c r="Z497" s="88">
        <v>38.07</v>
      </c>
      <c r="AA497" s="103">
        <f t="shared" si="55"/>
        <v>38.07</v>
      </c>
      <c r="AB497" s="82">
        <v>304.56</v>
      </c>
      <c r="AC497" s="104" t="b">
        <f t="shared" si="58"/>
        <v>0</v>
      </c>
      <c r="AE497" s="71" t="s">
        <v>273</v>
      </c>
      <c r="AG497" s="105">
        <f t="shared" si="56"/>
        <v>27.7911</v>
      </c>
      <c r="AH497" s="104">
        <f t="shared" si="59"/>
        <v>222.3288</v>
      </c>
    </row>
    <row r="498" spans="1:34" ht="20.25" customHeight="1" x14ac:dyDescent="0.2">
      <c r="A498" s="70">
        <v>41428</v>
      </c>
      <c r="B498" s="66">
        <v>11229</v>
      </c>
      <c r="C498" s="99" t="s">
        <v>1759</v>
      </c>
      <c r="D498" s="65" t="s">
        <v>3</v>
      </c>
      <c r="E498" s="228" t="s">
        <v>216</v>
      </c>
      <c r="F498" s="248">
        <v>4</v>
      </c>
      <c r="G498" s="86"/>
      <c r="H498" s="86">
        <v>4</v>
      </c>
      <c r="I498" s="305">
        <v>4</v>
      </c>
      <c r="J498" s="345"/>
      <c r="K498" s="345"/>
      <c r="L498" s="235">
        <v>876.19709999999998</v>
      </c>
      <c r="M498" s="93">
        <v>3504.78</v>
      </c>
      <c r="N498" s="311">
        <v>0</v>
      </c>
      <c r="O498" s="311"/>
      <c r="P498" s="311">
        <v>3504.7883999999999</v>
      </c>
      <c r="Q498" s="311">
        <v>3504.7883999999999</v>
      </c>
      <c r="R498" s="245">
        <v>-8.3999999997104169E-3</v>
      </c>
      <c r="S498" s="313">
        <v>1.0000023967267559</v>
      </c>
      <c r="T498" s="299">
        <v>1.0000023967267559</v>
      </c>
      <c r="U498" s="277">
        <v>1200.27</v>
      </c>
      <c r="V498" s="100"/>
      <c r="W498" s="100">
        <f t="shared" si="53"/>
        <v>850.26914760301793</v>
      </c>
      <c r="X498" s="101">
        <f t="shared" si="54"/>
        <v>0.70839823339999997</v>
      </c>
      <c r="Y498" s="102" t="b">
        <f t="shared" si="57"/>
        <v>0</v>
      </c>
      <c r="Z498" s="93">
        <v>1200.27</v>
      </c>
      <c r="AA498" s="103">
        <f t="shared" si="55"/>
        <v>1200.27</v>
      </c>
      <c r="AB498" s="76">
        <v>4801.08</v>
      </c>
      <c r="AC498" s="104" t="b">
        <f t="shared" si="58"/>
        <v>0</v>
      </c>
      <c r="AE498" s="71" t="s">
        <v>274</v>
      </c>
      <c r="AG498" s="105">
        <f t="shared" si="56"/>
        <v>876.19709999999998</v>
      </c>
      <c r="AH498" s="104">
        <f t="shared" si="59"/>
        <v>3504.7883999999999</v>
      </c>
    </row>
    <row r="499" spans="1:34" ht="21.75" customHeight="1" x14ac:dyDescent="0.2">
      <c r="A499" s="70">
        <v>41429</v>
      </c>
      <c r="B499" s="66">
        <v>10268</v>
      </c>
      <c r="C499" s="99" t="s">
        <v>1760</v>
      </c>
      <c r="D499" s="65" t="s">
        <v>3</v>
      </c>
      <c r="E499" s="228" t="s">
        <v>216</v>
      </c>
      <c r="F499" s="248">
        <v>164</v>
      </c>
      <c r="G499" s="86"/>
      <c r="H499" s="86">
        <v>164</v>
      </c>
      <c r="I499" s="305">
        <v>164</v>
      </c>
      <c r="J499" s="345"/>
      <c r="K499" s="345"/>
      <c r="L499" s="235">
        <v>35.784599999999998</v>
      </c>
      <c r="M499" s="93">
        <v>5868.67</v>
      </c>
      <c r="N499" s="311">
        <v>0</v>
      </c>
      <c r="O499" s="311"/>
      <c r="P499" s="311">
        <v>5868.6743999999999</v>
      </c>
      <c r="Q499" s="311">
        <v>5868.6743999999999</v>
      </c>
      <c r="R499" s="245">
        <v>-4.3999999998050043E-3</v>
      </c>
      <c r="S499" s="313">
        <v>1.0000007497439793</v>
      </c>
      <c r="T499" s="299">
        <v>1.0000007497439793</v>
      </c>
      <c r="U499" s="277">
        <v>49.02</v>
      </c>
      <c r="V499" s="100"/>
      <c r="W499" s="100">
        <f t="shared" si="53"/>
        <v>34.725681401267998</v>
      </c>
      <c r="X499" s="101">
        <f t="shared" si="54"/>
        <v>0.70839823339999997</v>
      </c>
      <c r="Y499" s="102" t="b">
        <f t="shared" si="57"/>
        <v>0</v>
      </c>
      <c r="Z499" s="88">
        <v>49.02</v>
      </c>
      <c r="AA499" s="103">
        <f t="shared" si="55"/>
        <v>49.02</v>
      </c>
      <c r="AB499" s="76">
        <v>8039.28</v>
      </c>
      <c r="AC499" s="104" t="b">
        <f t="shared" si="58"/>
        <v>0</v>
      </c>
      <c r="AE499" s="71" t="s">
        <v>275</v>
      </c>
      <c r="AG499" s="105">
        <f t="shared" si="56"/>
        <v>35.784599999999998</v>
      </c>
      <c r="AH499" s="104">
        <f t="shared" si="59"/>
        <v>5868.6743999999999</v>
      </c>
    </row>
    <row r="500" spans="1:34" ht="20.25" customHeight="1" x14ac:dyDescent="0.2">
      <c r="A500" s="70">
        <v>41430</v>
      </c>
      <c r="B500" s="66">
        <v>11419</v>
      </c>
      <c r="C500" s="99" t="s">
        <v>1761</v>
      </c>
      <c r="D500" s="65" t="s">
        <v>3</v>
      </c>
      <c r="E500" s="228" t="s">
        <v>122</v>
      </c>
      <c r="F500" s="248">
        <v>1</v>
      </c>
      <c r="G500" s="86"/>
      <c r="H500" s="86">
        <v>1</v>
      </c>
      <c r="I500" s="305">
        <v>1</v>
      </c>
      <c r="J500" s="345"/>
      <c r="K500" s="345"/>
      <c r="L500" s="235">
        <v>19.264700000000001</v>
      </c>
      <c r="M500" s="93">
        <v>19.260000000000002</v>
      </c>
      <c r="N500" s="311">
        <v>0</v>
      </c>
      <c r="O500" s="311"/>
      <c r="P500" s="311">
        <v>19.264700000000001</v>
      </c>
      <c r="Q500" s="311">
        <v>19.264700000000001</v>
      </c>
      <c r="R500" s="245">
        <v>-4.6999999999997044E-3</v>
      </c>
      <c r="S500" s="313">
        <v>1.0002440290758048</v>
      </c>
      <c r="T500" s="299">
        <v>1.0002440290758048</v>
      </c>
      <c r="U500" s="277">
        <v>26.39</v>
      </c>
      <c r="V500" s="100"/>
      <c r="W500" s="100">
        <f t="shared" si="53"/>
        <v>18.694629379426001</v>
      </c>
      <c r="X500" s="101">
        <f t="shared" si="54"/>
        <v>0.70839823339999997</v>
      </c>
      <c r="Y500" s="102" t="b">
        <f t="shared" si="57"/>
        <v>0</v>
      </c>
      <c r="Z500" s="88">
        <v>26.39</v>
      </c>
      <c r="AA500" s="103">
        <f t="shared" si="55"/>
        <v>26.39</v>
      </c>
      <c r="AB500" s="82">
        <v>26.39</v>
      </c>
      <c r="AC500" s="104" t="b">
        <f t="shared" si="58"/>
        <v>0</v>
      </c>
      <c r="AE500" s="71" t="s">
        <v>276</v>
      </c>
      <c r="AG500" s="105">
        <f t="shared" si="56"/>
        <v>19.264700000000001</v>
      </c>
      <c r="AH500" s="104">
        <f t="shared" si="59"/>
        <v>19.264700000000001</v>
      </c>
    </row>
    <row r="501" spans="1:34" ht="21.75" customHeight="1" x14ac:dyDescent="0.2">
      <c r="A501" s="70">
        <v>41431</v>
      </c>
      <c r="B501" s="66">
        <v>10727</v>
      </c>
      <c r="C501" s="99" t="s">
        <v>1762</v>
      </c>
      <c r="D501" s="65" t="s">
        <v>3</v>
      </c>
      <c r="E501" s="228" t="s">
        <v>216</v>
      </c>
      <c r="F501" s="248">
        <v>1</v>
      </c>
      <c r="G501" s="86"/>
      <c r="H501" s="86">
        <v>1</v>
      </c>
      <c r="I501" s="305">
        <v>1</v>
      </c>
      <c r="J501" s="345"/>
      <c r="K501" s="345"/>
      <c r="L501" s="235">
        <v>268.48670000000004</v>
      </c>
      <c r="M501" s="93">
        <v>268.48</v>
      </c>
      <c r="N501" s="311">
        <v>0</v>
      </c>
      <c r="O501" s="311"/>
      <c r="P501" s="311">
        <v>268.48670000000004</v>
      </c>
      <c r="Q501" s="311">
        <v>268.48670000000004</v>
      </c>
      <c r="R501" s="245">
        <v>-6.700000000023465E-3</v>
      </c>
      <c r="S501" s="313">
        <v>1.0000249553039333</v>
      </c>
      <c r="T501" s="299">
        <v>1.0000249553039333</v>
      </c>
      <c r="U501" s="277">
        <v>367.79</v>
      </c>
      <c r="V501" s="100"/>
      <c r="W501" s="100">
        <f t="shared" si="53"/>
        <v>260.54178626218601</v>
      </c>
      <c r="X501" s="101">
        <f t="shared" si="54"/>
        <v>0.70839823339999997</v>
      </c>
      <c r="Y501" s="102" t="b">
        <f t="shared" si="57"/>
        <v>0</v>
      </c>
      <c r="Z501" s="88">
        <v>367.79</v>
      </c>
      <c r="AA501" s="103">
        <f t="shared" si="55"/>
        <v>367.79</v>
      </c>
      <c r="AB501" s="82">
        <v>367.79</v>
      </c>
      <c r="AC501" s="104" t="b">
        <f t="shared" si="58"/>
        <v>0</v>
      </c>
      <c r="AE501" s="71" t="s">
        <v>277</v>
      </c>
      <c r="AG501" s="105">
        <f t="shared" si="56"/>
        <v>268.48670000000004</v>
      </c>
      <c r="AH501" s="104">
        <f t="shared" si="59"/>
        <v>268.48670000000004</v>
      </c>
    </row>
    <row r="502" spans="1:34" ht="20.25" customHeight="1" x14ac:dyDescent="0.2">
      <c r="A502" s="70">
        <v>41432</v>
      </c>
      <c r="B502" s="66">
        <v>11417</v>
      </c>
      <c r="C502" s="99" t="s">
        <v>1763</v>
      </c>
      <c r="D502" s="65" t="s">
        <v>3</v>
      </c>
      <c r="E502" s="228" t="s">
        <v>122</v>
      </c>
      <c r="F502" s="248">
        <v>1</v>
      </c>
      <c r="G502" s="86"/>
      <c r="H502" s="86">
        <v>1</v>
      </c>
      <c r="I502" s="305">
        <v>1</v>
      </c>
      <c r="J502" s="345"/>
      <c r="K502" s="345"/>
      <c r="L502" s="235">
        <v>320.82769999999999</v>
      </c>
      <c r="M502" s="93">
        <v>320.82</v>
      </c>
      <c r="N502" s="311">
        <v>0</v>
      </c>
      <c r="O502" s="311"/>
      <c r="P502" s="311">
        <v>320.82769999999999</v>
      </c>
      <c r="Q502" s="311">
        <v>320.82769999999999</v>
      </c>
      <c r="R502" s="245">
        <v>-7.6999999999998181E-3</v>
      </c>
      <c r="S502" s="313">
        <v>1.0000240009974442</v>
      </c>
      <c r="T502" s="299">
        <v>1.0000240009974442</v>
      </c>
      <c r="U502" s="277">
        <v>439.49</v>
      </c>
      <c r="V502" s="100"/>
      <c r="W502" s="100">
        <f t="shared" si="53"/>
        <v>311.33393959696599</v>
      </c>
      <c r="X502" s="101">
        <f t="shared" si="54"/>
        <v>0.70839823339999997</v>
      </c>
      <c r="Y502" s="102" t="b">
        <f t="shared" si="57"/>
        <v>0</v>
      </c>
      <c r="Z502" s="88">
        <v>439.49</v>
      </c>
      <c r="AA502" s="103">
        <f t="shared" si="55"/>
        <v>439.49</v>
      </c>
      <c r="AB502" s="82">
        <v>439.49</v>
      </c>
      <c r="AC502" s="104" t="b">
        <f t="shared" si="58"/>
        <v>0</v>
      </c>
      <c r="AE502" s="71" t="s">
        <v>278</v>
      </c>
      <c r="AG502" s="105">
        <f t="shared" si="56"/>
        <v>320.82769999999999</v>
      </c>
      <c r="AH502" s="104">
        <f t="shared" si="59"/>
        <v>320.82769999999999</v>
      </c>
    </row>
    <row r="503" spans="1:34" ht="30" x14ac:dyDescent="0.2">
      <c r="A503" s="70">
        <v>41433</v>
      </c>
      <c r="B503" s="66">
        <v>98306</v>
      </c>
      <c r="C503" s="99" t="s">
        <v>1764</v>
      </c>
      <c r="D503" s="65" t="s">
        <v>3</v>
      </c>
      <c r="E503" s="228" t="s">
        <v>122</v>
      </c>
      <c r="F503" s="248">
        <v>10</v>
      </c>
      <c r="G503" s="86"/>
      <c r="H503" s="86">
        <v>10</v>
      </c>
      <c r="I503" s="305">
        <v>10</v>
      </c>
      <c r="J503" s="345"/>
      <c r="K503" s="345"/>
      <c r="L503" s="235">
        <v>63.013599999999997</v>
      </c>
      <c r="M503" s="93">
        <v>630.13</v>
      </c>
      <c r="N503" s="311">
        <v>0</v>
      </c>
      <c r="O503" s="311"/>
      <c r="P503" s="311">
        <v>630.13599999999997</v>
      </c>
      <c r="Q503" s="311">
        <v>630.13599999999997</v>
      </c>
      <c r="R503" s="245">
        <v>-5.9999999999718057E-3</v>
      </c>
      <c r="S503" s="313">
        <v>1.0000095218446987</v>
      </c>
      <c r="T503" s="299">
        <v>1.0000095218446987</v>
      </c>
      <c r="U503" s="277">
        <v>86.32</v>
      </c>
      <c r="V503" s="100"/>
      <c r="W503" s="100">
        <f t="shared" si="53"/>
        <v>61.148935507087991</v>
      </c>
      <c r="X503" s="101">
        <f t="shared" si="54"/>
        <v>0.70839823339999997</v>
      </c>
      <c r="Y503" s="102" t="b">
        <f t="shared" si="57"/>
        <v>0</v>
      </c>
      <c r="Z503" s="88">
        <v>86.32</v>
      </c>
      <c r="AA503" s="103">
        <f t="shared" si="55"/>
        <v>86.32</v>
      </c>
      <c r="AB503" s="82">
        <v>863.2</v>
      </c>
      <c r="AC503" s="104" t="b">
        <f t="shared" si="58"/>
        <v>0</v>
      </c>
      <c r="AE503" s="71" t="s">
        <v>279</v>
      </c>
      <c r="AG503" s="105">
        <f t="shared" si="56"/>
        <v>63.013599999999997</v>
      </c>
      <c r="AH503" s="104">
        <f t="shared" si="59"/>
        <v>630.13599999999997</v>
      </c>
    </row>
    <row r="504" spans="1:34" ht="19.5" customHeight="1" x14ac:dyDescent="0.2">
      <c r="A504" s="70">
        <v>41434</v>
      </c>
      <c r="B504" s="66">
        <v>505</v>
      </c>
      <c r="C504" s="99" t="s">
        <v>1746</v>
      </c>
      <c r="D504" s="65" t="s">
        <v>3</v>
      </c>
      <c r="E504" s="228" t="s">
        <v>216</v>
      </c>
      <c r="F504" s="248">
        <v>1</v>
      </c>
      <c r="G504" s="86"/>
      <c r="H504" s="86">
        <v>1</v>
      </c>
      <c r="I504" s="305">
        <v>1</v>
      </c>
      <c r="J504" s="345"/>
      <c r="K504" s="345"/>
      <c r="L504" s="235">
        <v>283.43709999999999</v>
      </c>
      <c r="M504" s="93">
        <v>283.43</v>
      </c>
      <c r="N504" s="311">
        <v>0</v>
      </c>
      <c r="O504" s="311"/>
      <c r="P504" s="311">
        <v>283.43709999999999</v>
      </c>
      <c r="Q504" s="311">
        <v>283.43709999999999</v>
      </c>
      <c r="R504" s="245">
        <v>-7.0999999999799002E-3</v>
      </c>
      <c r="S504" s="313">
        <v>1.0000250502769643</v>
      </c>
      <c r="T504" s="299">
        <v>1.0000250502769643</v>
      </c>
      <c r="U504" s="277">
        <v>388.27</v>
      </c>
      <c r="V504" s="100"/>
      <c r="W504" s="100">
        <f t="shared" si="53"/>
        <v>275.04978208221797</v>
      </c>
      <c r="X504" s="101">
        <f t="shared" si="54"/>
        <v>0.70839823339999997</v>
      </c>
      <c r="Y504" s="102" t="b">
        <f t="shared" si="57"/>
        <v>0</v>
      </c>
      <c r="Z504" s="88">
        <v>388.27</v>
      </c>
      <c r="AA504" s="103">
        <f t="shared" si="55"/>
        <v>388.27</v>
      </c>
      <c r="AB504" s="82">
        <v>388.27</v>
      </c>
      <c r="AC504" s="104" t="b">
        <f t="shared" si="58"/>
        <v>0</v>
      </c>
      <c r="AE504" s="71" t="s">
        <v>280</v>
      </c>
      <c r="AG504" s="105">
        <f t="shared" si="56"/>
        <v>283.43709999999999</v>
      </c>
      <c r="AH504" s="104">
        <f t="shared" si="59"/>
        <v>283.43709999999999</v>
      </c>
    </row>
    <row r="505" spans="1:34" ht="32.25" customHeight="1" x14ac:dyDescent="0.2">
      <c r="A505" s="80">
        <v>40342</v>
      </c>
      <c r="B505" s="65" t="s">
        <v>281</v>
      </c>
      <c r="C505" s="99" t="s">
        <v>1765</v>
      </c>
      <c r="D505" s="65" t="s">
        <v>3</v>
      </c>
      <c r="E505" s="228" t="s">
        <v>122</v>
      </c>
      <c r="F505" s="248">
        <v>1</v>
      </c>
      <c r="G505" s="86"/>
      <c r="H505" s="86">
        <v>1</v>
      </c>
      <c r="I505" s="305">
        <v>1</v>
      </c>
      <c r="J505" s="345"/>
      <c r="K505" s="345"/>
      <c r="L505" s="235">
        <v>204.2321</v>
      </c>
      <c r="M505" s="93">
        <v>204.23</v>
      </c>
      <c r="N505" s="311">
        <v>0</v>
      </c>
      <c r="O505" s="311"/>
      <c r="P505" s="311">
        <v>204.2321</v>
      </c>
      <c r="Q505" s="311">
        <v>204.2321</v>
      </c>
      <c r="R505" s="245">
        <v>-2.1000000000128694E-3</v>
      </c>
      <c r="S505" s="313">
        <v>1.0000102825246047</v>
      </c>
      <c r="T505" s="299">
        <v>1.0000102825246047</v>
      </c>
      <c r="U505" s="277">
        <v>279.77</v>
      </c>
      <c r="V505" s="100"/>
      <c r="W505" s="100">
        <f t="shared" si="53"/>
        <v>198.18857375831797</v>
      </c>
      <c r="X505" s="101">
        <f t="shared" si="54"/>
        <v>0.70839823339999997</v>
      </c>
      <c r="Y505" s="102" t="b">
        <f t="shared" si="57"/>
        <v>0</v>
      </c>
      <c r="Z505" s="88">
        <v>279.77</v>
      </c>
      <c r="AA505" s="103">
        <f t="shared" si="55"/>
        <v>279.77</v>
      </c>
      <c r="AB505" s="82">
        <v>279.77</v>
      </c>
      <c r="AC505" s="104" t="b">
        <f t="shared" si="58"/>
        <v>0</v>
      </c>
      <c r="AE505" s="71" t="s">
        <v>1332</v>
      </c>
      <c r="AG505" s="105">
        <f t="shared" si="56"/>
        <v>204.2321</v>
      </c>
      <c r="AH505" s="104">
        <f t="shared" si="59"/>
        <v>204.2321</v>
      </c>
    </row>
    <row r="506" spans="1:34" ht="30" x14ac:dyDescent="0.2">
      <c r="A506" s="80">
        <v>40707</v>
      </c>
      <c r="B506" s="66">
        <v>98301</v>
      </c>
      <c r="C506" s="99" t="s">
        <v>1766</v>
      </c>
      <c r="D506" s="65" t="s">
        <v>3</v>
      </c>
      <c r="E506" s="228" t="s">
        <v>122</v>
      </c>
      <c r="F506" s="248">
        <v>2</v>
      </c>
      <c r="G506" s="86"/>
      <c r="H506" s="86">
        <v>2</v>
      </c>
      <c r="I506" s="305">
        <v>2</v>
      </c>
      <c r="J506" s="345"/>
      <c r="K506" s="345"/>
      <c r="L506" s="235">
        <v>632.78590000000008</v>
      </c>
      <c r="M506" s="93">
        <v>1265.57</v>
      </c>
      <c r="N506" s="311">
        <v>0</v>
      </c>
      <c r="O506" s="311"/>
      <c r="P506" s="311">
        <v>1265.5718000000002</v>
      </c>
      <c r="Q506" s="311">
        <v>1265.5718000000002</v>
      </c>
      <c r="R506" s="245">
        <v>-1.8000000002302841E-3</v>
      </c>
      <c r="S506" s="313">
        <v>1.0000014222840303</v>
      </c>
      <c r="T506" s="299">
        <v>1.0000014222840303</v>
      </c>
      <c r="U506" s="277">
        <v>866.83</v>
      </c>
      <c r="V506" s="100"/>
      <c r="W506" s="100">
        <f t="shared" si="53"/>
        <v>614.06084065812195</v>
      </c>
      <c r="X506" s="101">
        <f t="shared" si="54"/>
        <v>0.70839823339999985</v>
      </c>
      <c r="Y506" s="102" t="b">
        <f t="shared" si="57"/>
        <v>0</v>
      </c>
      <c r="Z506" s="88">
        <v>866.83</v>
      </c>
      <c r="AA506" s="103">
        <f t="shared" si="55"/>
        <v>866.83</v>
      </c>
      <c r="AB506" s="76">
        <v>1733.66</v>
      </c>
      <c r="AC506" s="104" t="b">
        <f t="shared" si="58"/>
        <v>0</v>
      </c>
      <c r="AE506" s="71" t="s">
        <v>282</v>
      </c>
      <c r="AG506" s="105">
        <f t="shared" si="56"/>
        <v>632.78590000000008</v>
      </c>
      <c r="AH506" s="104">
        <f t="shared" si="59"/>
        <v>1265.5718000000002</v>
      </c>
    </row>
    <row r="507" spans="1:34" ht="20.25" customHeight="1" x14ac:dyDescent="0.2">
      <c r="A507" s="80">
        <v>41073</v>
      </c>
      <c r="B507" s="65" t="s">
        <v>283</v>
      </c>
      <c r="C507" s="99" t="s">
        <v>1767</v>
      </c>
      <c r="D507" s="65" t="s">
        <v>3</v>
      </c>
      <c r="E507" s="228" t="s">
        <v>122</v>
      </c>
      <c r="F507" s="248">
        <v>164</v>
      </c>
      <c r="G507" s="86"/>
      <c r="H507" s="86">
        <v>164</v>
      </c>
      <c r="I507" s="305">
        <v>164</v>
      </c>
      <c r="J507" s="345"/>
      <c r="K507" s="345"/>
      <c r="L507" s="235">
        <v>56.7575</v>
      </c>
      <c r="M507" s="93">
        <v>9308.23</v>
      </c>
      <c r="N507" s="311">
        <v>0</v>
      </c>
      <c r="O507" s="311"/>
      <c r="P507" s="311">
        <v>9308.23</v>
      </c>
      <c r="Q507" s="311">
        <v>9308.23</v>
      </c>
      <c r="R507" s="245">
        <v>0</v>
      </c>
      <c r="S507" s="313">
        <v>1</v>
      </c>
      <c r="T507" s="299">
        <v>1</v>
      </c>
      <c r="U507" s="277">
        <v>77.75</v>
      </c>
      <c r="V507" s="100"/>
      <c r="W507" s="100">
        <f t="shared" si="53"/>
        <v>55.077962646849997</v>
      </c>
      <c r="X507" s="101">
        <f t="shared" si="54"/>
        <v>0.70839823339999997</v>
      </c>
      <c r="Y507" s="102" t="b">
        <f t="shared" si="57"/>
        <v>0</v>
      </c>
      <c r="Z507" s="88">
        <v>77.75</v>
      </c>
      <c r="AA507" s="103">
        <f t="shared" si="55"/>
        <v>77.75</v>
      </c>
      <c r="AB507" s="76">
        <v>12751</v>
      </c>
      <c r="AC507" s="104" t="b">
        <f t="shared" si="58"/>
        <v>0</v>
      </c>
      <c r="AE507" s="71" t="s">
        <v>284</v>
      </c>
      <c r="AG507" s="105">
        <f t="shared" si="56"/>
        <v>56.7575</v>
      </c>
      <c r="AH507" s="104">
        <f t="shared" si="59"/>
        <v>9308.23</v>
      </c>
    </row>
    <row r="508" spans="1:34" s="209" customFormat="1" ht="16.5" customHeight="1" x14ac:dyDescent="0.2">
      <c r="A508" s="198">
        <v>14</v>
      </c>
      <c r="B508" s="199"/>
      <c r="C508" s="200" t="s">
        <v>1768</v>
      </c>
      <c r="D508" s="201"/>
      <c r="E508" s="229"/>
      <c r="F508" s="247"/>
      <c r="G508" s="201"/>
      <c r="H508" s="201"/>
      <c r="I508" s="306"/>
      <c r="J508" s="346"/>
      <c r="K508" s="346"/>
      <c r="L508" s="236"/>
      <c r="M508" s="223">
        <v>89182.9</v>
      </c>
      <c r="N508" s="223"/>
      <c r="O508" s="223"/>
      <c r="P508" s="223">
        <v>89183.092599999989</v>
      </c>
      <c r="Q508" s="223">
        <v>89183.092599999989</v>
      </c>
      <c r="R508" s="264">
        <v>-0.19259999999485444</v>
      </c>
      <c r="S508" s="295">
        <v>1.0000021596068305</v>
      </c>
      <c r="T508" s="269"/>
      <c r="U508" s="278"/>
      <c r="V508" s="218"/>
      <c r="W508" s="218">
        <f t="shared" si="53"/>
        <v>0</v>
      </c>
      <c r="X508" s="219" t="e">
        <f t="shared" si="54"/>
        <v>#DIV/0!</v>
      </c>
      <c r="Y508" s="220" t="b">
        <f t="shared" si="57"/>
        <v>1</v>
      </c>
      <c r="Z508" s="201"/>
      <c r="AA508" s="221">
        <f t="shared" si="55"/>
        <v>0</v>
      </c>
      <c r="AB508" s="225">
        <v>122168.62</v>
      </c>
      <c r="AC508" s="209" t="b">
        <f t="shared" si="58"/>
        <v>0</v>
      </c>
      <c r="AE508" s="200" t="s">
        <v>892</v>
      </c>
      <c r="AG508" s="208">
        <f t="shared" si="56"/>
        <v>0</v>
      </c>
      <c r="AH508" s="209">
        <f t="shared" si="59"/>
        <v>0</v>
      </c>
    </row>
    <row r="509" spans="1:34" ht="21" customHeight="1" x14ac:dyDescent="0.2">
      <c r="A509" s="120" t="s">
        <v>893</v>
      </c>
      <c r="B509" s="121"/>
      <c r="C509" s="122" t="s">
        <v>1635</v>
      </c>
      <c r="D509" s="123"/>
      <c r="E509" s="230"/>
      <c r="F509" s="249"/>
      <c r="G509" s="123"/>
      <c r="H509" s="123"/>
      <c r="I509" s="307"/>
      <c r="J509" s="347"/>
      <c r="K509" s="347"/>
      <c r="L509" s="237"/>
      <c r="M509" s="129">
        <v>5753.4299999999994</v>
      </c>
      <c r="N509" s="129"/>
      <c r="O509" s="129"/>
      <c r="P509" s="129">
        <v>5753.4657999999999</v>
      </c>
      <c r="Q509" s="129">
        <v>5753.4657999999999</v>
      </c>
      <c r="R509" s="267">
        <v>-3.5800000000563159E-2</v>
      </c>
      <c r="S509" s="292">
        <v>1.0000062223751747</v>
      </c>
      <c r="T509" s="266"/>
      <c r="U509" s="279"/>
      <c r="V509" s="100"/>
      <c r="W509" s="100">
        <f t="shared" si="53"/>
        <v>0</v>
      </c>
      <c r="X509" s="101" t="e">
        <f t="shared" si="54"/>
        <v>#DIV/0!</v>
      </c>
      <c r="Y509" s="102" t="b">
        <f t="shared" si="57"/>
        <v>1</v>
      </c>
      <c r="Z509" s="123"/>
      <c r="AA509" s="103">
        <f t="shared" si="55"/>
        <v>0</v>
      </c>
      <c r="AB509" s="131">
        <v>7881.46</v>
      </c>
      <c r="AC509" s="104" t="b">
        <f t="shared" si="58"/>
        <v>0</v>
      </c>
      <c r="AE509" s="122" t="s">
        <v>691</v>
      </c>
      <c r="AG509" s="105">
        <f t="shared" si="56"/>
        <v>0</v>
      </c>
      <c r="AH509" s="104">
        <f t="shared" si="59"/>
        <v>0</v>
      </c>
    </row>
    <row r="510" spans="1:34" ht="32.25" customHeight="1" x14ac:dyDescent="0.2">
      <c r="A510" s="70">
        <v>41640</v>
      </c>
      <c r="B510" s="68">
        <v>91863</v>
      </c>
      <c r="C510" s="99" t="s">
        <v>1614</v>
      </c>
      <c r="D510" s="65" t="s">
        <v>3</v>
      </c>
      <c r="E510" s="228" t="s">
        <v>32</v>
      </c>
      <c r="F510" s="248">
        <v>176</v>
      </c>
      <c r="G510" s="86"/>
      <c r="H510" s="86">
        <v>176</v>
      </c>
      <c r="I510" s="305">
        <v>176</v>
      </c>
      <c r="J510" s="345"/>
      <c r="K510" s="345"/>
      <c r="L510" s="235">
        <v>10.2346</v>
      </c>
      <c r="M510" s="93">
        <v>1801.28</v>
      </c>
      <c r="N510" s="311">
        <v>0</v>
      </c>
      <c r="O510" s="311"/>
      <c r="P510" s="311">
        <v>1801.2896000000001</v>
      </c>
      <c r="Q510" s="311">
        <v>1801.2896000000001</v>
      </c>
      <c r="R510" s="245">
        <v>-9.6000000000913133E-3</v>
      </c>
      <c r="S510" s="313">
        <v>1.0000053295434359</v>
      </c>
      <c r="T510" s="299">
        <v>1.0000053295434359</v>
      </c>
      <c r="U510" s="277">
        <v>14.02</v>
      </c>
      <c r="V510" s="100"/>
      <c r="W510" s="100">
        <f t="shared" si="53"/>
        <v>9.9317432322679995</v>
      </c>
      <c r="X510" s="101">
        <f t="shared" si="54"/>
        <v>0.70839823339999997</v>
      </c>
      <c r="Y510" s="102" t="b">
        <f t="shared" si="57"/>
        <v>0</v>
      </c>
      <c r="Z510" s="88">
        <v>14.02</v>
      </c>
      <c r="AA510" s="103">
        <f t="shared" si="55"/>
        <v>14.02</v>
      </c>
      <c r="AB510" s="76">
        <v>2467.52</v>
      </c>
      <c r="AC510" s="104" t="b">
        <f t="shared" si="58"/>
        <v>0</v>
      </c>
      <c r="AE510" s="106" t="s">
        <v>1278</v>
      </c>
      <c r="AG510" s="105">
        <f t="shared" si="56"/>
        <v>10.2346</v>
      </c>
      <c r="AH510" s="104">
        <f t="shared" si="59"/>
        <v>1801.2896000000001</v>
      </c>
    </row>
    <row r="511" spans="1:34" ht="30" customHeight="1" x14ac:dyDescent="0.2">
      <c r="A511" s="70">
        <v>41641</v>
      </c>
      <c r="B511" s="68">
        <v>97875</v>
      </c>
      <c r="C511" s="99" t="s">
        <v>1615</v>
      </c>
      <c r="D511" s="65" t="s">
        <v>3</v>
      </c>
      <c r="E511" s="228" t="s">
        <v>122</v>
      </c>
      <c r="F511" s="248">
        <v>82</v>
      </c>
      <c r="G511" s="86"/>
      <c r="H511" s="86">
        <v>82</v>
      </c>
      <c r="I511" s="305">
        <v>82</v>
      </c>
      <c r="J511" s="345"/>
      <c r="K511" s="345"/>
      <c r="L511" s="235">
        <v>8.2125000000000004</v>
      </c>
      <c r="M511" s="93">
        <v>673.42</v>
      </c>
      <c r="N511" s="311">
        <v>0</v>
      </c>
      <c r="O511" s="311"/>
      <c r="P511" s="311">
        <v>673.42500000000007</v>
      </c>
      <c r="Q511" s="311">
        <v>673.42500000000007</v>
      </c>
      <c r="R511" s="245">
        <v>-5.0000000001091394E-3</v>
      </c>
      <c r="S511" s="313">
        <v>1.0000074247869088</v>
      </c>
      <c r="T511" s="299">
        <v>1.0000074247869088</v>
      </c>
      <c r="U511" s="277">
        <v>11.25</v>
      </c>
      <c r="V511" s="100"/>
      <c r="W511" s="100">
        <f t="shared" si="53"/>
        <v>7.9694801257499996</v>
      </c>
      <c r="X511" s="101">
        <f t="shared" si="54"/>
        <v>0.70839823339999997</v>
      </c>
      <c r="Y511" s="102" t="b">
        <f t="shared" si="57"/>
        <v>0</v>
      </c>
      <c r="Z511" s="88">
        <v>11.25</v>
      </c>
      <c r="AA511" s="103">
        <f t="shared" si="55"/>
        <v>11.25</v>
      </c>
      <c r="AB511" s="82">
        <v>922.5</v>
      </c>
      <c r="AC511" s="104" t="b">
        <f t="shared" si="58"/>
        <v>0</v>
      </c>
      <c r="AE511" s="106" t="s">
        <v>1216</v>
      </c>
      <c r="AG511" s="105">
        <f t="shared" si="56"/>
        <v>8.2125000000000004</v>
      </c>
      <c r="AH511" s="104">
        <f t="shared" si="59"/>
        <v>673.42500000000007</v>
      </c>
    </row>
    <row r="512" spans="1:34" ht="34.5" customHeight="1" x14ac:dyDescent="0.2">
      <c r="A512" s="70">
        <v>41642</v>
      </c>
      <c r="B512" s="68">
        <v>91890</v>
      </c>
      <c r="C512" s="99" t="s">
        <v>1616</v>
      </c>
      <c r="D512" s="65" t="s">
        <v>3</v>
      </c>
      <c r="E512" s="228" t="s">
        <v>122</v>
      </c>
      <c r="F512" s="248">
        <v>11</v>
      </c>
      <c r="G512" s="86"/>
      <c r="H512" s="86">
        <v>11</v>
      </c>
      <c r="I512" s="305">
        <v>11</v>
      </c>
      <c r="J512" s="345"/>
      <c r="K512" s="345"/>
      <c r="L512" s="235">
        <v>13.154599999999999</v>
      </c>
      <c r="M512" s="93">
        <v>144.69999999999999</v>
      </c>
      <c r="N512" s="311">
        <v>0</v>
      </c>
      <c r="O512" s="311"/>
      <c r="P512" s="311">
        <v>144.70059999999998</v>
      </c>
      <c r="Q512" s="311">
        <v>144.70059999999998</v>
      </c>
      <c r="R512" s="245">
        <v>-5.9999999999149622E-4</v>
      </c>
      <c r="S512" s="313">
        <v>1.0000041465100207</v>
      </c>
      <c r="T512" s="299">
        <v>1.0000041465100207</v>
      </c>
      <c r="U512" s="277">
        <v>18.02</v>
      </c>
      <c r="V512" s="100"/>
      <c r="W512" s="100">
        <f t="shared" si="53"/>
        <v>12.765336165868</v>
      </c>
      <c r="X512" s="101">
        <f t="shared" si="54"/>
        <v>0.70839823339999997</v>
      </c>
      <c r="Y512" s="102" t="b">
        <f t="shared" si="57"/>
        <v>0</v>
      </c>
      <c r="Z512" s="88">
        <v>18.02</v>
      </c>
      <c r="AA512" s="103">
        <f t="shared" si="55"/>
        <v>18.02</v>
      </c>
      <c r="AB512" s="82">
        <v>198.22</v>
      </c>
      <c r="AC512" s="104" t="b">
        <f t="shared" si="58"/>
        <v>0</v>
      </c>
      <c r="AE512" s="106" t="s">
        <v>1279</v>
      </c>
      <c r="AG512" s="105">
        <f t="shared" si="56"/>
        <v>13.154599999999999</v>
      </c>
      <c r="AH512" s="104">
        <f t="shared" si="59"/>
        <v>144.70059999999998</v>
      </c>
    </row>
    <row r="513" spans="1:34" ht="19.5" customHeight="1" x14ac:dyDescent="0.2">
      <c r="A513" s="70">
        <v>41643</v>
      </c>
      <c r="B513" s="65" t="s">
        <v>894</v>
      </c>
      <c r="C513" s="99" t="s">
        <v>1617</v>
      </c>
      <c r="D513" s="65" t="s">
        <v>3</v>
      </c>
      <c r="E513" s="228" t="s">
        <v>216</v>
      </c>
      <c r="F513" s="248">
        <v>60</v>
      </c>
      <c r="G513" s="86"/>
      <c r="H513" s="86">
        <v>60</v>
      </c>
      <c r="I513" s="305">
        <v>60</v>
      </c>
      <c r="J513" s="345"/>
      <c r="K513" s="345"/>
      <c r="L513" s="235">
        <v>0.9709000000000001</v>
      </c>
      <c r="M513" s="93">
        <v>58.25</v>
      </c>
      <c r="N513" s="311">
        <v>0</v>
      </c>
      <c r="O513" s="311"/>
      <c r="P513" s="311">
        <v>58.254000000000005</v>
      </c>
      <c r="Q513" s="311">
        <v>58.254000000000005</v>
      </c>
      <c r="R513" s="245">
        <v>-4.0000000000048885E-3</v>
      </c>
      <c r="S513" s="313">
        <v>1.0000686695278971</v>
      </c>
      <c r="T513" s="299">
        <v>1.0000686695278971</v>
      </c>
      <c r="U513" s="277">
        <v>1.33</v>
      </c>
      <c r="V513" s="100"/>
      <c r="W513" s="100">
        <f t="shared" si="53"/>
        <v>0.94216965042199996</v>
      </c>
      <c r="X513" s="101">
        <f t="shared" si="54"/>
        <v>0.70839823339999997</v>
      </c>
      <c r="Y513" s="102" t="b">
        <f t="shared" si="57"/>
        <v>0</v>
      </c>
      <c r="Z513" s="88">
        <v>1.33</v>
      </c>
      <c r="AA513" s="103">
        <f t="shared" si="55"/>
        <v>1.33</v>
      </c>
      <c r="AB513" s="82">
        <v>79.8</v>
      </c>
      <c r="AC513" s="104" t="b">
        <f t="shared" si="58"/>
        <v>0</v>
      </c>
      <c r="AE513" s="71" t="s">
        <v>678</v>
      </c>
      <c r="AG513" s="105">
        <f t="shared" si="56"/>
        <v>0.9709000000000001</v>
      </c>
      <c r="AH513" s="104">
        <f t="shared" si="59"/>
        <v>58.254000000000005</v>
      </c>
    </row>
    <row r="514" spans="1:34" ht="33" customHeight="1" x14ac:dyDescent="0.2">
      <c r="A514" s="70">
        <v>41644</v>
      </c>
      <c r="B514" s="68">
        <v>91854</v>
      </c>
      <c r="C514" s="99" t="s">
        <v>1619</v>
      </c>
      <c r="D514" s="65" t="s">
        <v>3</v>
      </c>
      <c r="E514" s="228" t="s">
        <v>32</v>
      </c>
      <c r="F514" s="248">
        <v>10</v>
      </c>
      <c r="G514" s="86"/>
      <c r="H514" s="86">
        <v>10</v>
      </c>
      <c r="I514" s="305">
        <v>10</v>
      </c>
      <c r="J514" s="345"/>
      <c r="K514" s="345"/>
      <c r="L514" s="235">
        <v>9.1395999999999997</v>
      </c>
      <c r="M514" s="93">
        <v>91.39</v>
      </c>
      <c r="N514" s="311">
        <v>0</v>
      </c>
      <c r="O514" s="311"/>
      <c r="P514" s="311">
        <v>91.396000000000001</v>
      </c>
      <c r="Q514" s="311">
        <v>91.396000000000001</v>
      </c>
      <c r="R514" s="245">
        <v>-6.0000000000002274E-3</v>
      </c>
      <c r="S514" s="313">
        <v>1.0000656526972316</v>
      </c>
      <c r="T514" s="299">
        <v>1.0000656526972316</v>
      </c>
      <c r="U514" s="277">
        <v>12.52</v>
      </c>
      <c r="V514" s="100"/>
      <c r="W514" s="100">
        <f t="shared" si="53"/>
        <v>8.8691458821679987</v>
      </c>
      <c r="X514" s="101">
        <f t="shared" si="54"/>
        <v>0.70839823339999997</v>
      </c>
      <c r="Y514" s="102" t="b">
        <f t="shared" si="57"/>
        <v>0</v>
      </c>
      <c r="Z514" s="88">
        <v>12.52</v>
      </c>
      <c r="AA514" s="103">
        <f t="shared" si="55"/>
        <v>12.52</v>
      </c>
      <c r="AB514" s="82">
        <v>125.2</v>
      </c>
      <c r="AC514" s="104" t="b">
        <f t="shared" si="58"/>
        <v>0</v>
      </c>
      <c r="AE514" s="71" t="s">
        <v>912</v>
      </c>
      <c r="AG514" s="105">
        <f t="shared" si="56"/>
        <v>9.1395999999999997</v>
      </c>
      <c r="AH514" s="104">
        <f t="shared" si="59"/>
        <v>91.396000000000001</v>
      </c>
    </row>
    <row r="515" spans="1:34" ht="84" customHeight="1" x14ac:dyDescent="0.2">
      <c r="A515" s="70">
        <v>41645</v>
      </c>
      <c r="B515" s="65" t="s">
        <v>866</v>
      </c>
      <c r="C515" s="99" t="s">
        <v>1620</v>
      </c>
      <c r="D515" s="65" t="s">
        <v>3</v>
      </c>
      <c r="E515" s="228" t="s">
        <v>122</v>
      </c>
      <c r="F515" s="248">
        <v>232</v>
      </c>
      <c r="G515" s="86"/>
      <c r="H515" s="86">
        <v>232</v>
      </c>
      <c r="I515" s="305">
        <v>232</v>
      </c>
      <c r="J515" s="345"/>
      <c r="K515" s="345"/>
      <c r="L515" s="235">
        <v>12.4611</v>
      </c>
      <c r="M515" s="93">
        <v>2890.97</v>
      </c>
      <c r="N515" s="311">
        <v>0</v>
      </c>
      <c r="O515" s="311"/>
      <c r="P515" s="311">
        <v>2890.9751999999999</v>
      </c>
      <c r="Q515" s="311">
        <v>2890.9751999999999</v>
      </c>
      <c r="R515" s="245">
        <v>-5.2000000000589353E-3</v>
      </c>
      <c r="S515" s="313">
        <v>1.0000017987042411</v>
      </c>
      <c r="T515" s="299">
        <v>1.0000017987042411</v>
      </c>
      <c r="U515" s="277">
        <v>17.07</v>
      </c>
      <c r="V515" s="100"/>
      <c r="W515" s="100">
        <f t="shared" si="53"/>
        <v>12.092357844138</v>
      </c>
      <c r="X515" s="101">
        <f t="shared" si="54"/>
        <v>0.70839823339999997</v>
      </c>
      <c r="Y515" s="102" t="b">
        <f t="shared" si="57"/>
        <v>0</v>
      </c>
      <c r="Z515" s="88">
        <v>17.07</v>
      </c>
      <c r="AA515" s="103">
        <f t="shared" si="55"/>
        <v>17.07</v>
      </c>
      <c r="AB515" s="76">
        <v>3960.24</v>
      </c>
      <c r="AC515" s="104" t="b">
        <f t="shared" si="58"/>
        <v>0</v>
      </c>
      <c r="AE515" s="71" t="s">
        <v>680</v>
      </c>
      <c r="AG515" s="105">
        <f t="shared" si="56"/>
        <v>12.4611</v>
      </c>
      <c r="AH515" s="104">
        <f t="shared" si="59"/>
        <v>2890.9751999999999</v>
      </c>
    </row>
    <row r="516" spans="1:34" ht="29.45" customHeight="1" x14ac:dyDescent="0.2">
      <c r="A516" s="70">
        <v>41646</v>
      </c>
      <c r="B516" s="65" t="s">
        <v>895</v>
      </c>
      <c r="C516" s="99" t="s">
        <v>1621</v>
      </c>
      <c r="D516" s="65" t="s">
        <v>3</v>
      </c>
      <c r="E516" s="228" t="s">
        <v>216</v>
      </c>
      <c r="F516" s="248">
        <v>18</v>
      </c>
      <c r="G516" s="86"/>
      <c r="H516" s="86">
        <v>18</v>
      </c>
      <c r="I516" s="305">
        <v>18</v>
      </c>
      <c r="J516" s="345"/>
      <c r="K516" s="345"/>
      <c r="L516" s="235">
        <v>5.1903000000000006</v>
      </c>
      <c r="M516" s="93">
        <v>93.42</v>
      </c>
      <c r="N516" s="311">
        <v>0</v>
      </c>
      <c r="O516" s="311"/>
      <c r="P516" s="311">
        <v>93.42540000000001</v>
      </c>
      <c r="Q516" s="311">
        <v>93.42540000000001</v>
      </c>
      <c r="R516" s="245">
        <v>-5.4000000000087311E-3</v>
      </c>
      <c r="S516" s="313">
        <v>1.0000578034682082</v>
      </c>
      <c r="T516" s="299">
        <v>1.0000578034682082</v>
      </c>
      <c r="U516" s="277">
        <v>7.11</v>
      </c>
      <c r="V516" s="100"/>
      <c r="W516" s="100">
        <f t="shared" si="53"/>
        <v>5.0367114394739998</v>
      </c>
      <c r="X516" s="101">
        <f t="shared" si="54"/>
        <v>0.70839823339999997</v>
      </c>
      <c r="Y516" s="102" t="b">
        <f t="shared" si="57"/>
        <v>0</v>
      </c>
      <c r="Z516" s="88">
        <v>7.11</v>
      </c>
      <c r="AA516" s="103">
        <f t="shared" si="55"/>
        <v>7.11</v>
      </c>
      <c r="AB516" s="82">
        <v>127.98</v>
      </c>
      <c r="AC516" s="104" t="b">
        <f t="shared" si="58"/>
        <v>0</v>
      </c>
      <c r="AE516" s="71" t="s">
        <v>681</v>
      </c>
      <c r="AG516" s="105">
        <f t="shared" si="56"/>
        <v>5.1903000000000006</v>
      </c>
      <c r="AH516" s="104">
        <f t="shared" si="59"/>
        <v>93.42540000000001</v>
      </c>
    </row>
    <row r="517" spans="1:34" x14ac:dyDescent="0.2">
      <c r="A517" s="143" t="s">
        <v>896</v>
      </c>
      <c r="B517" s="144"/>
      <c r="C517" s="135" t="s">
        <v>219</v>
      </c>
      <c r="D517" s="145"/>
      <c r="E517" s="233"/>
      <c r="F517" s="256"/>
      <c r="G517" s="145"/>
      <c r="H517" s="145"/>
      <c r="I517" s="309"/>
      <c r="J517" s="350"/>
      <c r="K517" s="350"/>
      <c r="L517" s="239"/>
      <c r="M517" s="149">
        <v>677.98</v>
      </c>
      <c r="N517" s="149"/>
      <c r="O517" s="149"/>
      <c r="P517" s="149">
        <v>677.98749999999995</v>
      </c>
      <c r="Q517" s="149">
        <v>677.98749999999995</v>
      </c>
      <c r="R517" s="267">
        <v>-7.4999999999363354E-3</v>
      </c>
      <c r="S517" s="294">
        <v>1.0000110622732232</v>
      </c>
      <c r="T517" s="268"/>
      <c r="U517" s="283"/>
      <c r="V517" s="100"/>
      <c r="W517" s="100">
        <f t="shared" si="53"/>
        <v>0</v>
      </c>
      <c r="X517" s="101" t="e">
        <f t="shared" si="54"/>
        <v>#DIV/0!</v>
      </c>
      <c r="Y517" s="102" t="b">
        <f t="shared" si="57"/>
        <v>1</v>
      </c>
      <c r="Z517" s="145"/>
      <c r="AA517" s="103">
        <f t="shared" si="55"/>
        <v>0</v>
      </c>
      <c r="AB517" s="151">
        <v>928.75</v>
      </c>
      <c r="AC517" s="104" t="b">
        <f t="shared" si="58"/>
        <v>0</v>
      </c>
      <c r="AE517" s="135" t="s">
        <v>695</v>
      </c>
      <c r="AG517" s="105">
        <f t="shared" si="56"/>
        <v>0</v>
      </c>
      <c r="AH517" s="104">
        <f t="shared" si="59"/>
        <v>0</v>
      </c>
    </row>
    <row r="518" spans="1:34" ht="32.25" customHeight="1" x14ac:dyDescent="0.2">
      <c r="A518" s="70">
        <v>41671</v>
      </c>
      <c r="B518" s="68">
        <v>91940</v>
      </c>
      <c r="C518" s="99" t="s">
        <v>1622</v>
      </c>
      <c r="D518" s="65" t="s">
        <v>3</v>
      </c>
      <c r="E518" s="228" t="s">
        <v>122</v>
      </c>
      <c r="F518" s="248">
        <v>32</v>
      </c>
      <c r="G518" s="86"/>
      <c r="H518" s="86">
        <v>32</v>
      </c>
      <c r="I518" s="305">
        <v>32</v>
      </c>
      <c r="J518" s="345"/>
      <c r="K518" s="345"/>
      <c r="L518" s="235">
        <v>17.928799999999999</v>
      </c>
      <c r="M518" s="93">
        <v>573.72</v>
      </c>
      <c r="N518" s="311">
        <v>0</v>
      </c>
      <c r="O518" s="311"/>
      <c r="P518" s="311">
        <v>573.72159999999997</v>
      </c>
      <c r="Q518" s="311">
        <v>573.72159999999997</v>
      </c>
      <c r="R518" s="245">
        <v>-1.5999999999394277E-3</v>
      </c>
      <c r="S518" s="313">
        <v>1.0000027888168443</v>
      </c>
      <c r="T518" s="299">
        <v>1.0000027888168443</v>
      </c>
      <c r="U518" s="277">
        <v>24.56</v>
      </c>
      <c r="V518" s="100"/>
      <c r="W518" s="100">
        <f t="shared" si="53"/>
        <v>17.398260612304</v>
      </c>
      <c r="X518" s="101">
        <f t="shared" si="54"/>
        <v>0.70839823340000008</v>
      </c>
      <c r="Y518" s="102" t="b">
        <f t="shared" si="57"/>
        <v>0</v>
      </c>
      <c r="Z518" s="88">
        <v>24.56</v>
      </c>
      <c r="AA518" s="103">
        <f t="shared" si="55"/>
        <v>24.56</v>
      </c>
      <c r="AB518" s="82">
        <v>785.92</v>
      </c>
      <c r="AC518" s="104" t="b">
        <f t="shared" si="58"/>
        <v>0</v>
      </c>
      <c r="AE518" s="106" t="s">
        <v>1281</v>
      </c>
      <c r="AG518" s="105">
        <f t="shared" si="56"/>
        <v>17.928799999999999</v>
      </c>
      <c r="AH518" s="104">
        <f t="shared" si="59"/>
        <v>573.72159999999997</v>
      </c>
    </row>
    <row r="519" spans="1:34" ht="33" customHeight="1" x14ac:dyDescent="0.2">
      <c r="A519" s="70">
        <v>41672</v>
      </c>
      <c r="B519" s="68">
        <v>91942</v>
      </c>
      <c r="C519" s="99" t="s">
        <v>1623</v>
      </c>
      <c r="D519" s="65" t="s">
        <v>3</v>
      </c>
      <c r="E519" s="228" t="s">
        <v>122</v>
      </c>
      <c r="F519" s="248">
        <v>3</v>
      </c>
      <c r="G519" s="86"/>
      <c r="H519" s="86">
        <v>3</v>
      </c>
      <c r="I519" s="305">
        <v>3</v>
      </c>
      <c r="J519" s="345"/>
      <c r="K519" s="345"/>
      <c r="L519" s="235">
        <v>34.755299999999998</v>
      </c>
      <c r="M519" s="93">
        <v>104.26</v>
      </c>
      <c r="N519" s="311">
        <v>0</v>
      </c>
      <c r="O519" s="311"/>
      <c r="P519" s="311">
        <v>104.26589999999999</v>
      </c>
      <c r="Q519" s="311">
        <v>104.26589999999999</v>
      </c>
      <c r="R519" s="245">
        <v>-5.8999999999826969E-3</v>
      </c>
      <c r="S519" s="313">
        <v>1.0000565892959907</v>
      </c>
      <c r="T519" s="299">
        <v>1.0000565892959907</v>
      </c>
      <c r="U519" s="277">
        <v>47.61</v>
      </c>
      <c r="V519" s="100"/>
      <c r="W519" s="100">
        <f t="shared" si="53"/>
        <v>33.726839892173999</v>
      </c>
      <c r="X519" s="101">
        <f t="shared" si="54"/>
        <v>0.70839823339999997</v>
      </c>
      <c r="Y519" s="102" t="b">
        <f t="shared" si="57"/>
        <v>0</v>
      </c>
      <c r="Z519" s="88">
        <v>47.61</v>
      </c>
      <c r="AA519" s="103">
        <f t="shared" si="55"/>
        <v>47.61</v>
      </c>
      <c r="AB519" s="82">
        <v>142.83000000000001</v>
      </c>
      <c r="AC519" s="104" t="b">
        <f t="shared" si="58"/>
        <v>0</v>
      </c>
      <c r="AE519" s="106" t="s">
        <v>1282</v>
      </c>
      <c r="AG519" s="105">
        <f t="shared" si="56"/>
        <v>34.755299999999998</v>
      </c>
      <c r="AH519" s="104">
        <f t="shared" si="59"/>
        <v>104.26589999999999</v>
      </c>
    </row>
    <row r="520" spans="1:34" ht="15" customHeight="1" x14ac:dyDescent="0.2">
      <c r="A520" s="143" t="s">
        <v>897</v>
      </c>
      <c r="B520" s="144"/>
      <c r="C520" s="135" t="s">
        <v>1769</v>
      </c>
      <c r="D520" s="145"/>
      <c r="E520" s="233"/>
      <c r="F520" s="256"/>
      <c r="G520" s="145"/>
      <c r="H520" s="145"/>
      <c r="I520" s="309"/>
      <c r="J520" s="350"/>
      <c r="K520" s="350"/>
      <c r="L520" s="239"/>
      <c r="M520" s="146">
        <v>5485.880000000001</v>
      </c>
      <c r="N520" s="146"/>
      <c r="O520" s="146"/>
      <c r="P520" s="146">
        <v>5485.9061999999994</v>
      </c>
      <c r="Q520" s="146">
        <v>5485.9061999999994</v>
      </c>
      <c r="R520" s="267">
        <v>-2.6199999998425483E-2</v>
      </c>
      <c r="S520" s="293">
        <v>1.0000047758973944</v>
      </c>
      <c r="T520" s="267"/>
      <c r="U520" s="283"/>
      <c r="V520" s="100"/>
      <c r="W520" s="100">
        <f t="shared" si="53"/>
        <v>0</v>
      </c>
      <c r="X520" s="101" t="e">
        <f t="shared" si="54"/>
        <v>#DIV/0!</v>
      </c>
      <c r="Y520" s="102" t="b">
        <f t="shared" si="57"/>
        <v>1</v>
      </c>
      <c r="Z520" s="145"/>
      <c r="AA520" s="103">
        <f t="shared" si="55"/>
        <v>0</v>
      </c>
      <c r="AB520" s="148">
        <v>7514.94</v>
      </c>
      <c r="AC520" s="104" t="b">
        <f t="shared" si="58"/>
        <v>0</v>
      </c>
      <c r="AE520" s="135" t="s">
        <v>898</v>
      </c>
      <c r="AG520" s="105">
        <f t="shared" si="56"/>
        <v>0</v>
      </c>
      <c r="AH520" s="104">
        <f t="shared" si="59"/>
        <v>0</v>
      </c>
    </row>
    <row r="521" spans="1:34" ht="44.25" customHeight="1" x14ac:dyDescent="0.2">
      <c r="A521" s="70">
        <v>41699</v>
      </c>
      <c r="B521" s="65" t="s">
        <v>899</v>
      </c>
      <c r="C521" s="99" t="s">
        <v>1770</v>
      </c>
      <c r="D521" s="65" t="s">
        <v>3</v>
      </c>
      <c r="E521" s="228" t="s">
        <v>32</v>
      </c>
      <c r="F521" s="246">
        <v>6</v>
      </c>
      <c r="G521" s="88"/>
      <c r="H521" s="88">
        <v>6</v>
      </c>
      <c r="I521" s="305">
        <v>6</v>
      </c>
      <c r="J521" s="345"/>
      <c r="K521" s="345"/>
      <c r="L521" s="235">
        <v>69.401099999999985</v>
      </c>
      <c r="M521" s="93">
        <v>416.4</v>
      </c>
      <c r="N521" s="311">
        <v>0</v>
      </c>
      <c r="O521" s="311"/>
      <c r="P521" s="311">
        <v>416.40659999999991</v>
      </c>
      <c r="Q521" s="311">
        <v>416.40659999999991</v>
      </c>
      <c r="R521" s="245">
        <v>-6.5999999999348802E-3</v>
      </c>
      <c r="S521" s="313">
        <v>1.0000158501440921</v>
      </c>
      <c r="T521" s="299">
        <v>1.0000158501440921</v>
      </c>
      <c r="U521" s="277">
        <v>95.07</v>
      </c>
      <c r="V521" s="100"/>
      <c r="W521" s="100">
        <f t="shared" si="53"/>
        <v>67.347420049337998</v>
      </c>
      <c r="X521" s="101">
        <f t="shared" si="54"/>
        <v>0.70839823340000008</v>
      </c>
      <c r="Y521" s="102" t="b">
        <f t="shared" si="57"/>
        <v>0</v>
      </c>
      <c r="Z521" s="88">
        <v>95.07</v>
      </c>
      <c r="AA521" s="103">
        <f t="shared" si="55"/>
        <v>95.07</v>
      </c>
      <c r="AB521" s="82">
        <v>570.41999999999996</v>
      </c>
      <c r="AC521" s="104" t="b">
        <f t="shared" si="58"/>
        <v>0</v>
      </c>
      <c r="AE521" s="106" t="s">
        <v>1333</v>
      </c>
      <c r="AG521" s="105">
        <f t="shared" si="56"/>
        <v>69.401099999999985</v>
      </c>
      <c r="AH521" s="104">
        <f t="shared" si="59"/>
        <v>416.40659999999991</v>
      </c>
    </row>
    <row r="522" spans="1:34" ht="48.75" customHeight="1" x14ac:dyDescent="0.2">
      <c r="A522" s="70">
        <v>41700</v>
      </c>
      <c r="B522" s="65" t="s">
        <v>900</v>
      </c>
      <c r="C522" s="99" t="s">
        <v>1771</v>
      </c>
      <c r="D522" s="65" t="s">
        <v>3</v>
      </c>
      <c r="E522" s="228" t="s">
        <v>32</v>
      </c>
      <c r="F522" s="246">
        <v>18</v>
      </c>
      <c r="G522" s="88"/>
      <c r="H522" s="88">
        <v>18</v>
      </c>
      <c r="I522" s="305">
        <v>18</v>
      </c>
      <c r="J522" s="345"/>
      <c r="K522" s="345"/>
      <c r="L522" s="235">
        <v>80.971599999999995</v>
      </c>
      <c r="M522" s="93">
        <v>1457.48</v>
      </c>
      <c r="N522" s="311">
        <v>0</v>
      </c>
      <c r="O522" s="311"/>
      <c r="P522" s="311">
        <v>1457.4887999999999</v>
      </c>
      <c r="Q522" s="311">
        <v>1457.4887999999999</v>
      </c>
      <c r="R522" s="245">
        <v>-8.7999999998373823E-3</v>
      </c>
      <c r="S522" s="313">
        <v>1.0000060378187006</v>
      </c>
      <c r="T522" s="299">
        <v>1.0000060378187006</v>
      </c>
      <c r="U522" s="277">
        <v>110.92</v>
      </c>
      <c r="V522" s="100"/>
      <c r="W522" s="100">
        <f t="shared" si="53"/>
        <v>78.575532048727993</v>
      </c>
      <c r="X522" s="101">
        <f t="shared" si="54"/>
        <v>0.70839823339999997</v>
      </c>
      <c r="Y522" s="102" t="b">
        <f t="shared" si="57"/>
        <v>0</v>
      </c>
      <c r="Z522" s="88">
        <v>110.92</v>
      </c>
      <c r="AA522" s="103">
        <f t="shared" si="55"/>
        <v>110.92</v>
      </c>
      <c r="AB522" s="76">
        <v>1996.56</v>
      </c>
      <c r="AC522" s="104" t="b">
        <f t="shared" si="58"/>
        <v>0</v>
      </c>
      <c r="AE522" s="106" t="s">
        <v>1334</v>
      </c>
      <c r="AG522" s="105">
        <f t="shared" si="56"/>
        <v>80.971599999999995</v>
      </c>
      <c r="AH522" s="104">
        <f t="shared" si="59"/>
        <v>1457.4887999999999</v>
      </c>
    </row>
    <row r="523" spans="1:34" ht="46.5" customHeight="1" x14ac:dyDescent="0.2">
      <c r="A523" s="70">
        <v>41701</v>
      </c>
      <c r="B523" s="65" t="s">
        <v>901</v>
      </c>
      <c r="C523" s="99" t="s">
        <v>1772</v>
      </c>
      <c r="D523" s="65" t="s">
        <v>3</v>
      </c>
      <c r="E523" s="228" t="s">
        <v>32</v>
      </c>
      <c r="F523" s="246">
        <v>30</v>
      </c>
      <c r="G523" s="88"/>
      <c r="H523" s="88">
        <v>30</v>
      </c>
      <c r="I523" s="305">
        <v>30</v>
      </c>
      <c r="J523" s="345"/>
      <c r="K523" s="345"/>
      <c r="L523" s="235">
        <v>96.002299999999991</v>
      </c>
      <c r="M523" s="93">
        <v>2880.06</v>
      </c>
      <c r="N523" s="311">
        <v>0</v>
      </c>
      <c r="O523" s="311"/>
      <c r="P523" s="311">
        <v>2880.0689999999995</v>
      </c>
      <c r="Q523" s="311">
        <v>2880.0689999999995</v>
      </c>
      <c r="R523" s="245">
        <v>-8.9999999995598046E-3</v>
      </c>
      <c r="S523" s="313">
        <v>1.0000031249348971</v>
      </c>
      <c r="T523" s="299">
        <v>1.0000031249348971</v>
      </c>
      <c r="U523" s="277">
        <v>131.51</v>
      </c>
      <c r="V523" s="100"/>
      <c r="W523" s="100">
        <f t="shared" si="53"/>
        <v>93.161451674433991</v>
      </c>
      <c r="X523" s="101">
        <f t="shared" si="54"/>
        <v>0.70839823339999997</v>
      </c>
      <c r="Y523" s="102" t="b">
        <f t="shared" si="57"/>
        <v>0</v>
      </c>
      <c r="Z523" s="88">
        <v>131.51</v>
      </c>
      <c r="AA523" s="103">
        <f t="shared" si="55"/>
        <v>131.51</v>
      </c>
      <c r="AB523" s="76">
        <v>3945.3</v>
      </c>
      <c r="AC523" s="104" t="b">
        <f t="shared" si="58"/>
        <v>0</v>
      </c>
      <c r="AE523" s="106" t="s">
        <v>1342</v>
      </c>
      <c r="AG523" s="105">
        <f t="shared" si="56"/>
        <v>96.002299999999991</v>
      </c>
      <c r="AH523" s="104">
        <f t="shared" si="59"/>
        <v>2880.0689999999995</v>
      </c>
    </row>
    <row r="524" spans="1:34" ht="46.5" customHeight="1" x14ac:dyDescent="0.2">
      <c r="A524" s="70">
        <v>41702</v>
      </c>
      <c r="B524" s="65" t="s">
        <v>902</v>
      </c>
      <c r="C524" s="99" t="s">
        <v>1773</v>
      </c>
      <c r="D524" s="65" t="s">
        <v>3</v>
      </c>
      <c r="E524" s="228" t="s">
        <v>32</v>
      </c>
      <c r="F524" s="246">
        <v>6</v>
      </c>
      <c r="G524" s="88"/>
      <c r="H524" s="88">
        <v>6</v>
      </c>
      <c r="I524" s="305">
        <v>6</v>
      </c>
      <c r="J524" s="345"/>
      <c r="K524" s="345"/>
      <c r="L524" s="235">
        <v>121.9903</v>
      </c>
      <c r="M524" s="93">
        <v>731.94</v>
      </c>
      <c r="N524" s="311">
        <v>0</v>
      </c>
      <c r="O524" s="311"/>
      <c r="P524" s="311">
        <v>731.94180000000006</v>
      </c>
      <c r="Q524" s="311">
        <v>731.94180000000006</v>
      </c>
      <c r="R524" s="245">
        <v>-1.8000000000029104E-3</v>
      </c>
      <c r="S524" s="313">
        <v>1.0000024592179686</v>
      </c>
      <c r="T524" s="299">
        <v>1.0000024592179686</v>
      </c>
      <c r="U524" s="277">
        <v>167.11</v>
      </c>
      <c r="V524" s="100"/>
      <c r="W524" s="100">
        <f t="shared" si="53"/>
        <v>118.380428783474</v>
      </c>
      <c r="X524" s="101">
        <f t="shared" si="54"/>
        <v>0.70839823339999997</v>
      </c>
      <c r="Y524" s="102" t="b">
        <f t="shared" si="57"/>
        <v>0</v>
      </c>
      <c r="Z524" s="88">
        <v>167.11</v>
      </c>
      <c r="AA524" s="103">
        <f t="shared" si="55"/>
        <v>167.11</v>
      </c>
      <c r="AB524" s="76">
        <v>1002.66</v>
      </c>
      <c r="AC524" s="104" t="b">
        <f t="shared" si="58"/>
        <v>0</v>
      </c>
      <c r="AE524" s="106" t="s">
        <v>1343</v>
      </c>
      <c r="AG524" s="105">
        <f t="shared" si="56"/>
        <v>121.9903</v>
      </c>
      <c r="AH524" s="104">
        <f t="shared" si="59"/>
        <v>731.94180000000006</v>
      </c>
    </row>
    <row r="525" spans="1:34" ht="16.5" customHeight="1" x14ac:dyDescent="0.2">
      <c r="A525" s="154" t="s">
        <v>903</v>
      </c>
      <c r="B525" s="155"/>
      <c r="C525" s="138" t="s">
        <v>1655</v>
      </c>
      <c r="D525" s="156"/>
      <c r="E525" s="234"/>
      <c r="F525" s="256"/>
      <c r="G525" s="156"/>
      <c r="H525" s="156"/>
      <c r="I525" s="310"/>
      <c r="J525" s="351"/>
      <c r="K525" s="351"/>
      <c r="L525" s="240"/>
      <c r="M525" s="146">
        <v>9395.1</v>
      </c>
      <c r="N525" s="146"/>
      <c r="O525" s="146"/>
      <c r="P525" s="146">
        <v>9395.1</v>
      </c>
      <c r="Q525" s="146">
        <v>9395.1</v>
      </c>
      <c r="R525" s="267">
        <v>0</v>
      </c>
      <c r="S525" s="293">
        <v>1</v>
      </c>
      <c r="T525" s="267"/>
      <c r="U525" s="284"/>
      <c r="V525" s="100"/>
      <c r="W525" s="100">
        <f t="shared" si="53"/>
        <v>0</v>
      </c>
      <c r="X525" s="101" t="e">
        <f t="shared" si="54"/>
        <v>#DIV/0!</v>
      </c>
      <c r="Y525" s="102" t="b">
        <f t="shared" si="57"/>
        <v>1</v>
      </c>
      <c r="Z525" s="156"/>
      <c r="AA525" s="103">
        <f t="shared" si="55"/>
        <v>0</v>
      </c>
      <c r="AB525" s="148">
        <v>12870</v>
      </c>
      <c r="AC525" s="104" t="b">
        <f t="shared" si="58"/>
        <v>0</v>
      </c>
      <c r="AE525" s="138" t="s">
        <v>697</v>
      </c>
      <c r="AG525" s="105">
        <f t="shared" si="56"/>
        <v>0</v>
      </c>
      <c r="AH525" s="104">
        <f t="shared" si="59"/>
        <v>0</v>
      </c>
    </row>
    <row r="526" spans="1:34" ht="30.75" customHeight="1" x14ac:dyDescent="0.2">
      <c r="A526" s="70">
        <v>41730</v>
      </c>
      <c r="B526" s="66">
        <v>98297</v>
      </c>
      <c r="C526" s="99" t="s">
        <v>1774</v>
      </c>
      <c r="D526" s="65" t="s">
        <v>3</v>
      </c>
      <c r="E526" s="228" t="s">
        <v>32</v>
      </c>
      <c r="F526" s="246">
        <v>1300</v>
      </c>
      <c r="G526" s="88"/>
      <c r="H526" s="88">
        <v>1300</v>
      </c>
      <c r="I526" s="305">
        <v>1300</v>
      </c>
      <c r="J526" s="345"/>
      <c r="K526" s="345"/>
      <c r="L526" s="235">
        <v>7.2270000000000003</v>
      </c>
      <c r="M526" s="93">
        <v>9395.1</v>
      </c>
      <c r="N526" s="311">
        <v>0</v>
      </c>
      <c r="O526" s="311"/>
      <c r="P526" s="311">
        <v>9395.1</v>
      </c>
      <c r="Q526" s="311">
        <v>9395.1</v>
      </c>
      <c r="R526" s="245">
        <v>0</v>
      </c>
      <c r="S526" s="313">
        <v>1</v>
      </c>
      <c r="T526" s="299">
        <v>1</v>
      </c>
      <c r="U526" s="277">
        <v>9.9</v>
      </c>
      <c r="V526" s="100"/>
      <c r="W526" s="100">
        <f t="shared" si="53"/>
        <v>7.0131425106599998</v>
      </c>
      <c r="X526" s="101">
        <f t="shared" si="54"/>
        <v>0.70839823339999997</v>
      </c>
      <c r="Y526" s="102" t="b">
        <f t="shared" si="57"/>
        <v>0</v>
      </c>
      <c r="Z526" s="88">
        <v>9.9</v>
      </c>
      <c r="AA526" s="103">
        <f t="shared" si="55"/>
        <v>9.9</v>
      </c>
      <c r="AB526" s="76">
        <v>12870</v>
      </c>
      <c r="AC526" s="104" t="b">
        <f t="shared" si="58"/>
        <v>0</v>
      </c>
      <c r="AE526" s="71" t="s">
        <v>1344</v>
      </c>
      <c r="AG526" s="105">
        <f t="shared" si="56"/>
        <v>7.2270000000000003</v>
      </c>
      <c r="AH526" s="104">
        <f t="shared" si="59"/>
        <v>9395.1</v>
      </c>
    </row>
    <row r="527" spans="1:34" ht="17.25" customHeight="1" x14ac:dyDescent="0.2">
      <c r="A527" s="143" t="s">
        <v>904</v>
      </c>
      <c r="B527" s="144"/>
      <c r="C527" s="135" t="s">
        <v>1756</v>
      </c>
      <c r="D527" s="145"/>
      <c r="E527" s="233"/>
      <c r="F527" s="256"/>
      <c r="G527" s="145"/>
      <c r="H527" s="145"/>
      <c r="I527" s="309"/>
      <c r="J527" s="350"/>
      <c r="K527" s="350"/>
      <c r="L527" s="239"/>
      <c r="M527" s="146">
        <v>67870.509999999995</v>
      </c>
      <c r="N527" s="146"/>
      <c r="O527" s="146"/>
      <c r="P527" s="146">
        <v>67870.633099999992</v>
      </c>
      <c r="Q527" s="146">
        <v>67870.633099999992</v>
      </c>
      <c r="R527" s="267">
        <v>-0.12309999999706633</v>
      </c>
      <c r="S527" s="293">
        <v>1.0000018137479738</v>
      </c>
      <c r="T527" s="267"/>
      <c r="U527" s="283"/>
      <c r="V527" s="100"/>
      <c r="W527" s="100">
        <f t="shared" ref="W527:W590" si="60">$V$10*U527</f>
        <v>0</v>
      </c>
      <c r="X527" s="101" t="e">
        <f t="shared" si="54"/>
        <v>#DIV/0!</v>
      </c>
      <c r="Y527" s="102" t="b">
        <f t="shared" si="57"/>
        <v>1</v>
      </c>
      <c r="Z527" s="145"/>
      <c r="AA527" s="103">
        <f t="shared" si="55"/>
        <v>0</v>
      </c>
      <c r="AB527" s="148">
        <v>92973.47</v>
      </c>
      <c r="AC527" s="104" t="b">
        <f t="shared" si="58"/>
        <v>0</v>
      </c>
      <c r="AE527" s="135" t="s">
        <v>891</v>
      </c>
      <c r="AG527" s="105">
        <f t="shared" si="56"/>
        <v>0</v>
      </c>
      <c r="AH527" s="104">
        <f t="shared" si="59"/>
        <v>0</v>
      </c>
    </row>
    <row r="528" spans="1:34" ht="18" customHeight="1" x14ac:dyDescent="0.2">
      <c r="A528" s="70">
        <v>41760</v>
      </c>
      <c r="B528" s="66">
        <v>10305</v>
      </c>
      <c r="C528" s="99" t="s">
        <v>1757</v>
      </c>
      <c r="D528" s="65" t="s">
        <v>3</v>
      </c>
      <c r="E528" s="228" t="s">
        <v>73</v>
      </c>
      <c r="F528" s="253">
        <v>1</v>
      </c>
      <c r="G528" s="89"/>
      <c r="H528" s="89">
        <v>1</v>
      </c>
      <c r="I528" s="305">
        <v>1</v>
      </c>
      <c r="J528" s="345"/>
      <c r="K528" s="345"/>
      <c r="L528" s="235">
        <v>2692.5684999999999</v>
      </c>
      <c r="M528" s="93">
        <v>2692.56</v>
      </c>
      <c r="N528" s="311">
        <v>0</v>
      </c>
      <c r="O528" s="311"/>
      <c r="P528" s="311">
        <v>2692.5684999999999</v>
      </c>
      <c r="Q528" s="311">
        <v>2692.5684999999999</v>
      </c>
      <c r="R528" s="245">
        <v>-8.4999999999126885E-3</v>
      </c>
      <c r="S528" s="313">
        <v>1.0000031568470154</v>
      </c>
      <c r="T528" s="299">
        <v>1.0000031568470154</v>
      </c>
      <c r="U528" s="277">
        <v>3688.45</v>
      </c>
      <c r="V528" s="100"/>
      <c r="W528" s="100">
        <f t="shared" si="60"/>
        <v>2612.8914639842296</v>
      </c>
      <c r="X528" s="101">
        <f t="shared" ref="X528:X591" si="61">W528/U528</f>
        <v>0.70839823339999997</v>
      </c>
      <c r="Y528" s="102" t="b">
        <f t="shared" si="57"/>
        <v>0</v>
      </c>
      <c r="Z528" s="93">
        <v>3688.45</v>
      </c>
      <c r="AA528" s="103">
        <f t="shared" ref="AA528:AA591" si="62">Z528*$AA$13</f>
        <v>3688.45</v>
      </c>
      <c r="AB528" s="76">
        <v>3688.45</v>
      </c>
      <c r="AC528" s="104" t="b">
        <f t="shared" si="58"/>
        <v>0</v>
      </c>
      <c r="AE528" s="71" t="s">
        <v>272</v>
      </c>
      <c r="AG528" s="105">
        <f t="shared" ref="AG528:AG591" si="63">U528-(U528*27%)</f>
        <v>2692.5684999999999</v>
      </c>
      <c r="AH528" s="104">
        <f t="shared" si="59"/>
        <v>2692.5684999999999</v>
      </c>
    </row>
    <row r="529" spans="1:34" ht="22.5" customHeight="1" x14ac:dyDescent="0.2">
      <c r="A529" s="70">
        <v>41761</v>
      </c>
      <c r="B529" s="66">
        <v>11419</v>
      </c>
      <c r="C529" s="99" t="s">
        <v>1761</v>
      </c>
      <c r="D529" s="65" t="s">
        <v>3</v>
      </c>
      <c r="E529" s="228" t="s">
        <v>73</v>
      </c>
      <c r="F529" s="253">
        <v>2</v>
      </c>
      <c r="G529" s="89"/>
      <c r="H529" s="89">
        <v>2</v>
      </c>
      <c r="I529" s="305">
        <v>2</v>
      </c>
      <c r="J529" s="345"/>
      <c r="K529" s="345"/>
      <c r="L529" s="235">
        <v>19.264700000000001</v>
      </c>
      <c r="M529" s="93">
        <v>38.520000000000003</v>
      </c>
      <c r="N529" s="311">
        <v>0</v>
      </c>
      <c r="O529" s="311"/>
      <c r="P529" s="311">
        <v>38.529400000000003</v>
      </c>
      <c r="Q529" s="311">
        <v>38.529400000000003</v>
      </c>
      <c r="R529" s="245">
        <v>-9.3999999999994088E-3</v>
      </c>
      <c r="S529" s="313">
        <v>1.0002440290758048</v>
      </c>
      <c r="T529" s="299">
        <v>1.0002440290758048</v>
      </c>
      <c r="U529" s="277">
        <v>26.39</v>
      </c>
      <c r="V529" s="100"/>
      <c r="W529" s="100">
        <f t="shared" si="60"/>
        <v>18.694629379426001</v>
      </c>
      <c r="X529" s="101">
        <f t="shared" si="61"/>
        <v>0.70839823339999997</v>
      </c>
      <c r="Y529" s="102" t="b">
        <f t="shared" si="57"/>
        <v>0</v>
      </c>
      <c r="Z529" s="88">
        <v>26.39</v>
      </c>
      <c r="AA529" s="103">
        <f t="shared" si="62"/>
        <v>26.39</v>
      </c>
      <c r="AB529" s="82">
        <v>52.78</v>
      </c>
      <c r="AC529" s="104" t="b">
        <f t="shared" si="58"/>
        <v>0</v>
      </c>
      <c r="AE529" s="71" t="s">
        <v>276</v>
      </c>
      <c r="AG529" s="105">
        <f t="shared" si="63"/>
        <v>19.264700000000001</v>
      </c>
      <c r="AH529" s="104">
        <f t="shared" si="59"/>
        <v>38.529400000000003</v>
      </c>
    </row>
    <row r="530" spans="1:34" ht="24" customHeight="1" x14ac:dyDescent="0.2">
      <c r="A530" s="70">
        <v>41762</v>
      </c>
      <c r="B530" s="66">
        <v>11307</v>
      </c>
      <c r="C530" s="99" t="s">
        <v>1775</v>
      </c>
      <c r="D530" s="65" t="s">
        <v>3</v>
      </c>
      <c r="E530" s="228" t="s">
        <v>73</v>
      </c>
      <c r="F530" s="253">
        <v>1</v>
      </c>
      <c r="G530" s="89"/>
      <c r="H530" s="89">
        <v>1</v>
      </c>
      <c r="I530" s="305">
        <v>1</v>
      </c>
      <c r="J530" s="345"/>
      <c r="K530" s="345"/>
      <c r="L530" s="235">
        <v>971.9876999999999</v>
      </c>
      <c r="M530" s="93">
        <v>971.98</v>
      </c>
      <c r="N530" s="311">
        <v>0</v>
      </c>
      <c r="O530" s="311"/>
      <c r="P530" s="311">
        <v>971.9876999999999</v>
      </c>
      <c r="Q530" s="311">
        <v>971.9876999999999</v>
      </c>
      <c r="R530" s="245">
        <v>-7.6999999998861313E-3</v>
      </c>
      <c r="S530" s="313">
        <v>1.000007921973703</v>
      </c>
      <c r="T530" s="299">
        <v>1.000007921973703</v>
      </c>
      <c r="U530" s="277">
        <v>1331.49</v>
      </c>
      <c r="V530" s="100"/>
      <c r="W530" s="100">
        <f t="shared" si="60"/>
        <v>943.22516378976593</v>
      </c>
      <c r="X530" s="101">
        <f t="shared" si="61"/>
        <v>0.70839823339999997</v>
      </c>
      <c r="Y530" s="102" t="b">
        <f t="shared" si="57"/>
        <v>0</v>
      </c>
      <c r="Z530" s="93">
        <v>1331.49</v>
      </c>
      <c r="AA530" s="103">
        <f t="shared" si="62"/>
        <v>1331.49</v>
      </c>
      <c r="AB530" s="76">
        <v>1331.49</v>
      </c>
      <c r="AC530" s="104" t="b">
        <f t="shared" si="58"/>
        <v>0</v>
      </c>
      <c r="AE530" s="71" t="s">
        <v>285</v>
      </c>
      <c r="AG530" s="105">
        <f t="shared" si="63"/>
        <v>971.9876999999999</v>
      </c>
      <c r="AH530" s="104">
        <f t="shared" si="59"/>
        <v>971.9876999999999</v>
      </c>
    </row>
    <row r="531" spans="1:34" ht="19.5" customHeight="1" x14ac:dyDescent="0.2">
      <c r="A531" s="70">
        <v>41763</v>
      </c>
      <c r="B531" s="66">
        <v>627</v>
      </c>
      <c r="C531" s="99" t="s">
        <v>1776</v>
      </c>
      <c r="D531" s="65" t="s">
        <v>3</v>
      </c>
      <c r="E531" s="228" t="s">
        <v>73</v>
      </c>
      <c r="F531" s="253">
        <v>1</v>
      </c>
      <c r="G531" s="89"/>
      <c r="H531" s="89">
        <v>1</v>
      </c>
      <c r="I531" s="305">
        <v>1</v>
      </c>
      <c r="J531" s="345"/>
      <c r="K531" s="345"/>
      <c r="L531" s="235">
        <v>151.06619999999998</v>
      </c>
      <c r="M531" s="93">
        <v>151.06</v>
      </c>
      <c r="N531" s="311">
        <v>0</v>
      </c>
      <c r="O531" s="311"/>
      <c r="P531" s="311">
        <v>151.06619999999998</v>
      </c>
      <c r="Q531" s="311">
        <v>151.06619999999998</v>
      </c>
      <c r="R531" s="245">
        <v>-6.199999999978445E-3</v>
      </c>
      <c r="S531" s="313">
        <v>1.0000410432940552</v>
      </c>
      <c r="T531" s="299">
        <v>1.0000410432940552</v>
      </c>
      <c r="U531" s="277">
        <v>206.94</v>
      </c>
      <c r="V531" s="100"/>
      <c r="W531" s="100">
        <f t="shared" si="60"/>
        <v>146.59593041979599</v>
      </c>
      <c r="X531" s="101">
        <f t="shared" si="61"/>
        <v>0.70839823339999997</v>
      </c>
      <c r="Y531" s="102" t="b">
        <f t="shared" si="57"/>
        <v>0</v>
      </c>
      <c r="Z531" s="88">
        <v>206.94</v>
      </c>
      <c r="AA531" s="103">
        <f t="shared" si="62"/>
        <v>206.94</v>
      </c>
      <c r="AB531" s="82">
        <v>206.94</v>
      </c>
      <c r="AC531" s="104" t="b">
        <f t="shared" si="58"/>
        <v>0</v>
      </c>
      <c r="AE531" s="71" t="s">
        <v>286</v>
      </c>
      <c r="AG531" s="105">
        <f t="shared" si="63"/>
        <v>151.06619999999998</v>
      </c>
      <c r="AH531" s="104">
        <f t="shared" si="59"/>
        <v>151.06619999999998</v>
      </c>
    </row>
    <row r="532" spans="1:34" ht="21" customHeight="1" x14ac:dyDescent="0.2">
      <c r="A532" s="70">
        <v>41764</v>
      </c>
      <c r="B532" s="66">
        <v>11229</v>
      </c>
      <c r="C532" s="99" t="s">
        <v>1759</v>
      </c>
      <c r="D532" s="65" t="s">
        <v>3</v>
      </c>
      <c r="E532" s="228" t="s">
        <v>73</v>
      </c>
      <c r="F532" s="253">
        <v>2</v>
      </c>
      <c r="G532" s="89"/>
      <c r="H532" s="89">
        <v>2</v>
      </c>
      <c r="I532" s="305">
        <v>2</v>
      </c>
      <c r="J532" s="345"/>
      <c r="K532" s="345"/>
      <c r="L532" s="235">
        <v>876.19709999999998</v>
      </c>
      <c r="M532" s="93">
        <v>1752.39</v>
      </c>
      <c r="N532" s="311">
        <v>0</v>
      </c>
      <c r="O532" s="311"/>
      <c r="P532" s="311">
        <v>1752.3942</v>
      </c>
      <c r="Q532" s="311">
        <v>1752.3942</v>
      </c>
      <c r="R532" s="245">
        <v>-4.1999999998552084E-3</v>
      </c>
      <c r="S532" s="313">
        <v>1.0000023967267559</v>
      </c>
      <c r="T532" s="299">
        <v>1.0000023967267559</v>
      </c>
      <c r="U532" s="277">
        <v>1200.27</v>
      </c>
      <c r="V532" s="100"/>
      <c r="W532" s="100">
        <f t="shared" si="60"/>
        <v>850.26914760301793</v>
      </c>
      <c r="X532" s="101">
        <f t="shared" si="61"/>
        <v>0.70839823339999997</v>
      </c>
      <c r="Y532" s="102" t="b">
        <f t="shared" si="57"/>
        <v>0</v>
      </c>
      <c r="Z532" s="93">
        <v>1200.27</v>
      </c>
      <c r="AA532" s="103">
        <f t="shared" si="62"/>
        <v>1200.27</v>
      </c>
      <c r="AB532" s="76">
        <v>2400.54</v>
      </c>
      <c r="AC532" s="104" t="b">
        <f t="shared" si="58"/>
        <v>0</v>
      </c>
      <c r="AE532" s="71" t="s">
        <v>274</v>
      </c>
      <c r="AG532" s="105">
        <f t="shared" si="63"/>
        <v>876.19709999999998</v>
      </c>
      <c r="AH532" s="104">
        <f t="shared" si="59"/>
        <v>1752.3942</v>
      </c>
    </row>
    <row r="533" spans="1:34" ht="17.25" customHeight="1" x14ac:dyDescent="0.2">
      <c r="A533" s="70">
        <v>41765</v>
      </c>
      <c r="B533" s="66">
        <v>11230</v>
      </c>
      <c r="C533" s="99" t="s">
        <v>1777</v>
      </c>
      <c r="D533" s="65" t="s">
        <v>3</v>
      </c>
      <c r="E533" s="228" t="s">
        <v>73</v>
      </c>
      <c r="F533" s="253">
        <v>27</v>
      </c>
      <c r="G533" s="89"/>
      <c r="H533" s="89">
        <v>27</v>
      </c>
      <c r="I533" s="305">
        <v>27</v>
      </c>
      <c r="J533" s="345"/>
      <c r="K533" s="345"/>
      <c r="L533" s="235">
        <v>28.440799999999999</v>
      </c>
      <c r="M533" s="93">
        <v>767.9</v>
      </c>
      <c r="N533" s="311">
        <v>0</v>
      </c>
      <c r="O533" s="311"/>
      <c r="P533" s="311">
        <v>767.90160000000003</v>
      </c>
      <c r="Q533" s="311">
        <v>767.90160000000003</v>
      </c>
      <c r="R533" s="245">
        <v>-1.6000000000531145E-3</v>
      </c>
      <c r="S533" s="313">
        <v>1.0000020836046362</v>
      </c>
      <c r="T533" s="299">
        <v>1.0000020836046362</v>
      </c>
      <c r="U533" s="277">
        <v>38.96</v>
      </c>
      <c r="V533" s="100"/>
      <c r="W533" s="100">
        <f t="shared" si="60"/>
        <v>27.599195173264</v>
      </c>
      <c r="X533" s="101">
        <f t="shared" si="61"/>
        <v>0.70839823339999997</v>
      </c>
      <c r="Y533" s="102" t="b">
        <f t="shared" si="57"/>
        <v>0</v>
      </c>
      <c r="Z533" s="88">
        <v>38.96</v>
      </c>
      <c r="AA533" s="103">
        <f t="shared" si="62"/>
        <v>38.96</v>
      </c>
      <c r="AB533" s="76">
        <v>1051.92</v>
      </c>
      <c r="AC533" s="104" t="b">
        <f t="shared" si="58"/>
        <v>0</v>
      </c>
      <c r="AE533" s="71" t="s">
        <v>287</v>
      </c>
      <c r="AG533" s="105">
        <f t="shared" si="63"/>
        <v>28.440799999999999</v>
      </c>
      <c r="AH533" s="104">
        <f t="shared" si="59"/>
        <v>767.90160000000003</v>
      </c>
    </row>
    <row r="534" spans="1:34" ht="19.5" customHeight="1" x14ac:dyDescent="0.2">
      <c r="A534" s="70">
        <v>41766</v>
      </c>
      <c r="B534" s="66">
        <v>10268</v>
      </c>
      <c r="C534" s="99" t="s">
        <v>1760</v>
      </c>
      <c r="D534" s="65" t="s">
        <v>3</v>
      </c>
      <c r="E534" s="228" t="s">
        <v>73</v>
      </c>
      <c r="F534" s="253">
        <v>27</v>
      </c>
      <c r="G534" s="89"/>
      <c r="H534" s="89">
        <v>27</v>
      </c>
      <c r="I534" s="305">
        <v>27</v>
      </c>
      <c r="J534" s="345"/>
      <c r="K534" s="345"/>
      <c r="L534" s="235">
        <v>35.784599999999998</v>
      </c>
      <c r="M534" s="93">
        <v>966.18</v>
      </c>
      <c r="N534" s="311">
        <v>0</v>
      </c>
      <c r="O534" s="311"/>
      <c r="P534" s="311">
        <v>966.18419999999992</v>
      </c>
      <c r="Q534" s="311">
        <v>966.18419999999992</v>
      </c>
      <c r="R534" s="245">
        <v>-4.1999999999688953E-3</v>
      </c>
      <c r="S534" s="313">
        <v>1.000004347016084</v>
      </c>
      <c r="T534" s="299">
        <v>1.000004347016084</v>
      </c>
      <c r="U534" s="277">
        <v>49.02</v>
      </c>
      <c r="V534" s="100"/>
      <c r="W534" s="100">
        <f t="shared" si="60"/>
        <v>34.725681401267998</v>
      </c>
      <c r="X534" s="101">
        <f t="shared" si="61"/>
        <v>0.70839823339999997</v>
      </c>
      <c r="Y534" s="102" t="b">
        <f t="shared" si="57"/>
        <v>0</v>
      </c>
      <c r="Z534" s="88">
        <v>49.02</v>
      </c>
      <c r="AA534" s="103">
        <f t="shared" si="62"/>
        <v>49.02</v>
      </c>
      <c r="AB534" s="76">
        <v>1323.54</v>
      </c>
      <c r="AC534" s="104" t="b">
        <f t="shared" si="58"/>
        <v>0</v>
      </c>
      <c r="AE534" s="71" t="s">
        <v>275</v>
      </c>
      <c r="AG534" s="105">
        <f t="shared" si="63"/>
        <v>35.784599999999998</v>
      </c>
      <c r="AH534" s="104">
        <f t="shared" si="59"/>
        <v>966.18419999999992</v>
      </c>
    </row>
    <row r="535" spans="1:34" ht="19.5" customHeight="1" x14ac:dyDescent="0.2">
      <c r="A535" s="70">
        <v>41767</v>
      </c>
      <c r="B535" s="65" t="s">
        <v>288</v>
      </c>
      <c r="C535" s="99" t="s">
        <v>1763</v>
      </c>
      <c r="D535" s="65" t="s">
        <v>3</v>
      </c>
      <c r="E535" s="228" t="s">
        <v>73</v>
      </c>
      <c r="F535" s="253">
        <v>1</v>
      </c>
      <c r="G535" s="89"/>
      <c r="H535" s="89">
        <v>1</v>
      </c>
      <c r="I535" s="305">
        <v>1</v>
      </c>
      <c r="J535" s="345"/>
      <c r="K535" s="345"/>
      <c r="L535" s="235">
        <v>306.38099999999997</v>
      </c>
      <c r="M535" s="93">
        <v>306.38</v>
      </c>
      <c r="N535" s="311">
        <v>0</v>
      </c>
      <c r="O535" s="311"/>
      <c r="P535" s="311">
        <v>306.38099999999997</v>
      </c>
      <c r="Q535" s="311">
        <v>306.38099999999997</v>
      </c>
      <c r="R535" s="245">
        <v>-9.9999999997635314E-4</v>
      </c>
      <c r="S535" s="313">
        <v>1.0000032639206213</v>
      </c>
      <c r="T535" s="299">
        <v>1.0000032639206213</v>
      </c>
      <c r="U535" s="277">
        <v>419.7</v>
      </c>
      <c r="V535" s="100"/>
      <c r="W535" s="100">
        <f t="shared" si="60"/>
        <v>297.31473855797998</v>
      </c>
      <c r="X535" s="101">
        <f t="shared" si="61"/>
        <v>0.70839823339999997</v>
      </c>
      <c r="Y535" s="102" t="b">
        <f t="shared" si="57"/>
        <v>0</v>
      </c>
      <c r="Z535" s="88">
        <v>419.7</v>
      </c>
      <c r="AA535" s="103">
        <f t="shared" si="62"/>
        <v>419.7</v>
      </c>
      <c r="AB535" s="82">
        <v>419.7</v>
      </c>
      <c r="AC535" s="104" t="b">
        <f t="shared" si="58"/>
        <v>0</v>
      </c>
      <c r="AE535" s="71" t="s">
        <v>289</v>
      </c>
      <c r="AG535" s="105">
        <f t="shared" si="63"/>
        <v>306.38099999999997</v>
      </c>
      <c r="AH535" s="104">
        <f t="shared" si="59"/>
        <v>306.38099999999997</v>
      </c>
    </row>
    <row r="536" spans="1:34" ht="48" customHeight="1" x14ac:dyDescent="0.2">
      <c r="A536" s="70">
        <v>41768</v>
      </c>
      <c r="B536" s="65" t="s">
        <v>290</v>
      </c>
      <c r="C536" s="99" t="s">
        <v>1778</v>
      </c>
      <c r="D536" s="65" t="s">
        <v>3</v>
      </c>
      <c r="E536" s="228" t="s">
        <v>73</v>
      </c>
      <c r="F536" s="253">
        <v>10</v>
      </c>
      <c r="G536" s="89"/>
      <c r="H536" s="89">
        <v>10</v>
      </c>
      <c r="I536" s="305">
        <v>10</v>
      </c>
      <c r="J536" s="345"/>
      <c r="K536" s="345"/>
      <c r="L536" s="235">
        <v>1263.8854999999999</v>
      </c>
      <c r="M536" s="93">
        <v>12638.85</v>
      </c>
      <c r="N536" s="311">
        <v>0</v>
      </c>
      <c r="O536" s="311"/>
      <c r="P536" s="311">
        <v>12638.855</v>
      </c>
      <c r="Q536" s="311">
        <v>12638.855</v>
      </c>
      <c r="R536" s="245">
        <v>-4.9999999991996447E-3</v>
      </c>
      <c r="S536" s="313">
        <v>1.0000003956056127</v>
      </c>
      <c r="T536" s="299">
        <v>1.0000003956056127</v>
      </c>
      <c r="U536" s="277">
        <v>1731.35</v>
      </c>
      <c r="V536" s="100"/>
      <c r="W536" s="100">
        <f t="shared" si="60"/>
        <v>1226.4852813970899</v>
      </c>
      <c r="X536" s="101">
        <f t="shared" si="61"/>
        <v>0.70839823339999997</v>
      </c>
      <c r="Y536" s="102" t="b">
        <f t="shared" si="57"/>
        <v>0</v>
      </c>
      <c r="Z536" s="93">
        <v>1731.35</v>
      </c>
      <c r="AA536" s="103">
        <f t="shared" si="62"/>
        <v>1731.35</v>
      </c>
      <c r="AB536" s="76">
        <v>17313.5</v>
      </c>
      <c r="AC536" s="104" t="b">
        <f t="shared" si="58"/>
        <v>0</v>
      </c>
      <c r="AE536" s="71" t="s">
        <v>1345</v>
      </c>
      <c r="AG536" s="105">
        <f t="shared" si="63"/>
        <v>1263.8854999999999</v>
      </c>
      <c r="AH536" s="104">
        <f t="shared" si="59"/>
        <v>12638.855</v>
      </c>
    </row>
    <row r="537" spans="1:34" ht="35.25" customHeight="1" x14ac:dyDescent="0.2">
      <c r="A537" s="80">
        <v>40312</v>
      </c>
      <c r="B537" s="65" t="s">
        <v>291</v>
      </c>
      <c r="C537" s="99" t="s">
        <v>1779</v>
      </c>
      <c r="D537" s="65" t="s">
        <v>3</v>
      </c>
      <c r="E537" s="228" t="s">
        <v>73</v>
      </c>
      <c r="F537" s="253">
        <v>16</v>
      </c>
      <c r="G537" s="89"/>
      <c r="H537" s="89">
        <v>16</v>
      </c>
      <c r="I537" s="305">
        <v>16</v>
      </c>
      <c r="J537" s="345"/>
      <c r="K537" s="345"/>
      <c r="L537" s="235">
        <v>1263.8854999999999</v>
      </c>
      <c r="M537" s="93">
        <v>20222.16</v>
      </c>
      <c r="N537" s="311">
        <v>0</v>
      </c>
      <c r="O537" s="311"/>
      <c r="P537" s="311">
        <v>20222.167999999998</v>
      </c>
      <c r="Q537" s="311">
        <v>20222.167999999998</v>
      </c>
      <c r="R537" s="245">
        <v>-7.9999999979918357E-3</v>
      </c>
      <c r="S537" s="313">
        <v>1.0000003956056127</v>
      </c>
      <c r="T537" s="299">
        <v>1.0000003956056127</v>
      </c>
      <c r="U537" s="277">
        <v>1731.35</v>
      </c>
      <c r="V537" s="100"/>
      <c r="W537" s="100">
        <f t="shared" si="60"/>
        <v>1226.4852813970899</v>
      </c>
      <c r="X537" s="101">
        <f t="shared" si="61"/>
        <v>0.70839823339999997</v>
      </c>
      <c r="Y537" s="102" t="b">
        <f t="shared" si="57"/>
        <v>0</v>
      </c>
      <c r="Z537" s="93">
        <v>1731.35</v>
      </c>
      <c r="AA537" s="103">
        <f t="shared" si="62"/>
        <v>1731.35</v>
      </c>
      <c r="AB537" s="76">
        <v>27701.599999999999</v>
      </c>
      <c r="AC537" s="104" t="b">
        <f t="shared" si="58"/>
        <v>0</v>
      </c>
      <c r="AE537" s="71" t="s">
        <v>1346</v>
      </c>
      <c r="AG537" s="105">
        <f t="shared" si="63"/>
        <v>1263.8854999999999</v>
      </c>
      <c r="AH537" s="104">
        <f t="shared" si="59"/>
        <v>20222.167999999998</v>
      </c>
    </row>
    <row r="538" spans="1:34" ht="15.75" customHeight="1" x14ac:dyDescent="0.2">
      <c r="A538" s="80">
        <v>40677</v>
      </c>
      <c r="B538" s="65" t="s">
        <v>283</v>
      </c>
      <c r="C538" s="99" t="s">
        <v>1767</v>
      </c>
      <c r="D538" s="65" t="s">
        <v>3</v>
      </c>
      <c r="E538" s="228" t="s">
        <v>73</v>
      </c>
      <c r="F538" s="253">
        <v>27</v>
      </c>
      <c r="G538" s="89"/>
      <c r="H538" s="89">
        <v>27</v>
      </c>
      <c r="I538" s="305">
        <v>27</v>
      </c>
      <c r="J538" s="345"/>
      <c r="K538" s="345"/>
      <c r="L538" s="235">
        <v>56.7575</v>
      </c>
      <c r="M538" s="93">
        <v>1532.45</v>
      </c>
      <c r="N538" s="311">
        <v>0</v>
      </c>
      <c r="O538" s="311"/>
      <c r="P538" s="311">
        <v>1532.4525000000001</v>
      </c>
      <c r="Q538" s="311">
        <v>1532.4525000000001</v>
      </c>
      <c r="R538" s="245">
        <v>-2.5000000000545697E-3</v>
      </c>
      <c r="S538" s="313">
        <v>1.0000016313745963</v>
      </c>
      <c r="T538" s="299">
        <v>1.0000016313745963</v>
      </c>
      <c r="U538" s="277">
        <v>77.75</v>
      </c>
      <c r="V538" s="100"/>
      <c r="W538" s="100">
        <f t="shared" si="60"/>
        <v>55.077962646849997</v>
      </c>
      <c r="X538" s="101">
        <f t="shared" si="61"/>
        <v>0.70839823339999997</v>
      </c>
      <c r="Y538" s="102" t="b">
        <f t="shared" si="57"/>
        <v>0</v>
      </c>
      <c r="Z538" s="88">
        <v>77.75</v>
      </c>
      <c r="AA538" s="103">
        <f t="shared" si="62"/>
        <v>77.75</v>
      </c>
      <c r="AB538" s="76">
        <v>2099.25</v>
      </c>
      <c r="AC538" s="104" t="b">
        <f t="shared" si="58"/>
        <v>0</v>
      </c>
      <c r="AE538" s="71" t="s">
        <v>284</v>
      </c>
      <c r="AG538" s="105">
        <f t="shared" si="63"/>
        <v>56.7575</v>
      </c>
      <c r="AH538" s="104">
        <f t="shared" si="59"/>
        <v>1532.4525000000001</v>
      </c>
    </row>
    <row r="539" spans="1:34" ht="16.5" customHeight="1" x14ac:dyDescent="0.2">
      <c r="A539" s="80">
        <v>41043</v>
      </c>
      <c r="B539" s="65" t="s">
        <v>292</v>
      </c>
      <c r="C539" s="99" t="s">
        <v>1780</v>
      </c>
      <c r="D539" s="65" t="s">
        <v>3</v>
      </c>
      <c r="E539" s="228" t="s">
        <v>73</v>
      </c>
      <c r="F539" s="253">
        <v>1</v>
      </c>
      <c r="G539" s="89"/>
      <c r="H539" s="89">
        <v>1</v>
      </c>
      <c r="I539" s="305">
        <v>1</v>
      </c>
      <c r="J539" s="345"/>
      <c r="K539" s="345"/>
      <c r="L539" s="235">
        <v>94.74669999999999</v>
      </c>
      <c r="M539" s="93">
        <v>94.74</v>
      </c>
      <c r="N539" s="311">
        <v>0</v>
      </c>
      <c r="O539" s="311"/>
      <c r="P539" s="311">
        <v>94.74669999999999</v>
      </c>
      <c r="Q539" s="311">
        <v>94.74669999999999</v>
      </c>
      <c r="R539" s="245">
        <v>-6.6999999999950433E-3</v>
      </c>
      <c r="S539" s="313">
        <v>1.0000707198648933</v>
      </c>
      <c r="T539" s="299">
        <v>1.0000707198648933</v>
      </c>
      <c r="U539" s="277">
        <v>129.79</v>
      </c>
      <c r="V539" s="100"/>
      <c r="W539" s="100">
        <f t="shared" si="60"/>
        <v>91.943006712985991</v>
      </c>
      <c r="X539" s="101">
        <f t="shared" si="61"/>
        <v>0.70839823339999997</v>
      </c>
      <c r="Y539" s="102" t="b">
        <f t="shared" si="57"/>
        <v>0</v>
      </c>
      <c r="Z539" s="88">
        <v>129.79</v>
      </c>
      <c r="AA539" s="103">
        <f t="shared" si="62"/>
        <v>129.79</v>
      </c>
      <c r="AB539" s="82">
        <v>129.79</v>
      </c>
      <c r="AC539" s="104" t="b">
        <f t="shared" si="58"/>
        <v>0</v>
      </c>
      <c r="AE539" s="71" t="s">
        <v>293</v>
      </c>
      <c r="AG539" s="105">
        <f t="shared" si="63"/>
        <v>94.74669999999999</v>
      </c>
      <c r="AH539" s="104">
        <f t="shared" si="59"/>
        <v>94.74669999999999</v>
      </c>
    </row>
    <row r="540" spans="1:34" ht="17.25" customHeight="1" x14ac:dyDescent="0.2">
      <c r="A540" s="80">
        <v>41408</v>
      </c>
      <c r="B540" s="65" t="s">
        <v>294</v>
      </c>
      <c r="C540" s="99" t="s">
        <v>1781</v>
      </c>
      <c r="D540" s="65" t="s">
        <v>3</v>
      </c>
      <c r="E540" s="228" t="s">
        <v>73</v>
      </c>
      <c r="F540" s="253">
        <v>1</v>
      </c>
      <c r="G540" s="89"/>
      <c r="H540" s="89">
        <v>1</v>
      </c>
      <c r="I540" s="305">
        <v>1</v>
      </c>
      <c r="J540" s="345"/>
      <c r="K540" s="345"/>
      <c r="L540" s="235">
        <v>3700.0050000000001</v>
      </c>
      <c r="M540" s="93">
        <v>3700</v>
      </c>
      <c r="N540" s="311">
        <v>0</v>
      </c>
      <c r="O540" s="311"/>
      <c r="P540" s="311">
        <v>3700.0050000000001</v>
      </c>
      <c r="Q540" s="311">
        <v>3700.0050000000001</v>
      </c>
      <c r="R540" s="245">
        <v>-5.0000000001091394E-3</v>
      </c>
      <c r="S540" s="313">
        <v>1.0000013513513515</v>
      </c>
      <c r="T540" s="299">
        <v>1.0000013513513515</v>
      </c>
      <c r="U540" s="277">
        <v>5068.5</v>
      </c>
      <c r="V540" s="100"/>
      <c r="W540" s="100">
        <f t="shared" si="60"/>
        <v>3590.5164459878997</v>
      </c>
      <c r="X540" s="101">
        <f t="shared" si="61"/>
        <v>0.70839823339999997</v>
      </c>
      <c r="Y540" s="102" t="b">
        <f t="shared" si="57"/>
        <v>0</v>
      </c>
      <c r="Z540" s="93">
        <v>5068.5</v>
      </c>
      <c r="AA540" s="103">
        <f t="shared" si="62"/>
        <v>5068.5</v>
      </c>
      <c r="AB540" s="76">
        <v>5068.5</v>
      </c>
      <c r="AC540" s="104" t="b">
        <f t="shared" si="58"/>
        <v>0</v>
      </c>
      <c r="AE540" s="71" t="s">
        <v>295</v>
      </c>
      <c r="AG540" s="105">
        <f t="shared" si="63"/>
        <v>3700.0050000000001</v>
      </c>
      <c r="AH540" s="104">
        <f t="shared" si="59"/>
        <v>3700.0050000000001</v>
      </c>
    </row>
    <row r="541" spans="1:34" ht="19.5" customHeight="1" x14ac:dyDescent="0.2">
      <c r="A541" s="80">
        <v>41773</v>
      </c>
      <c r="B541" s="65" t="s">
        <v>296</v>
      </c>
      <c r="C541" s="99" t="s">
        <v>1782</v>
      </c>
      <c r="D541" s="65" t="s">
        <v>3</v>
      </c>
      <c r="E541" s="228" t="s">
        <v>73</v>
      </c>
      <c r="F541" s="253">
        <v>1</v>
      </c>
      <c r="G541" s="89"/>
      <c r="H541" s="89">
        <v>1</v>
      </c>
      <c r="I541" s="305">
        <v>1</v>
      </c>
      <c r="J541" s="345"/>
      <c r="K541" s="345"/>
      <c r="L541" s="235">
        <v>584.2482</v>
      </c>
      <c r="M541" s="93">
        <v>584.24</v>
      </c>
      <c r="N541" s="311">
        <v>0</v>
      </c>
      <c r="O541" s="311"/>
      <c r="P541" s="311">
        <v>584.2482</v>
      </c>
      <c r="Q541" s="311">
        <v>584.2482</v>
      </c>
      <c r="R541" s="245">
        <v>-8.1999999999879947E-3</v>
      </c>
      <c r="S541" s="313">
        <v>1.0000140353279474</v>
      </c>
      <c r="T541" s="299">
        <v>1.0000140353279474</v>
      </c>
      <c r="U541" s="277">
        <v>800.34</v>
      </c>
      <c r="V541" s="100"/>
      <c r="W541" s="100">
        <f t="shared" si="60"/>
        <v>566.95944211935603</v>
      </c>
      <c r="X541" s="101">
        <f t="shared" si="61"/>
        <v>0.70839823339999997</v>
      </c>
      <c r="Y541" s="102" t="b">
        <f t="shared" si="57"/>
        <v>0</v>
      </c>
      <c r="Z541" s="88">
        <v>800.34</v>
      </c>
      <c r="AA541" s="103">
        <f t="shared" si="62"/>
        <v>800.34</v>
      </c>
      <c r="AB541" s="82">
        <v>800.34</v>
      </c>
      <c r="AC541" s="104" t="b">
        <f t="shared" si="58"/>
        <v>0</v>
      </c>
      <c r="AE541" s="71" t="s">
        <v>297</v>
      </c>
      <c r="AG541" s="105">
        <f t="shared" si="63"/>
        <v>584.2482</v>
      </c>
      <c r="AH541" s="104">
        <f t="shared" si="59"/>
        <v>584.2482</v>
      </c>
    </row>
    <row r="542" spans="1:34" ht="18" customHeight="1" x14ac:dyDescent="0.2">
      <c r="A542" s="80">
        <v>42138</v>
      </c>
      <c r="B542" s="65" t="s">
        <v>298</v>
      </c>
      <c r="C542" s="99" t="s">
        <v>1783</v>
      </c>
      <c r="D542" s="65" t="s">
        <v>3</v>
      </c>
      <c r="E542" s="228" t="s">
        <v>73</v>
      </c>
      <c r="F542" s="253">
        <v>1</v>
      </c>
      <c r="G542" s="89"/>
      <c r="H542" s="89">
        <v>1</v>
      </c>
      <c r="I542" s="305">
        <v>1</v>
      </c>
      <c r="J542" s="345"/>
      <c r="K542" s="345"/>
      <c r="L542" s="235">
        <v>533.22850000000005</v>
      </c>
      <c r="M542" s="93">
        <v>533.22</v>
      </c>
      <c r="N542" s="311">
        <v>0</v>
      </c>
      <c r="O542" s="311"/>
      <c r="P542" s="311">
        <v>533.22850000000005</v>
      </c>
      <c r="Q542" s="311">
        <v>533.22850000000005</v>
      </c>
      <c r="R542" s="245">
        <v>-8.5000000000263753E-3</v>
      </c>
      <c r="S542" s="313">
        <v>1.0000159408874387</v>
      </c>
      <c r="T542" s="299">
        <v>1.0000159408874387</v>
      </c>
      <c r="U542" s="277">
        <v>730.45</v>
      </c>
      <c r="V542" s="100"/>
      <c r="W542" s="100">
        <f t="shared" si="60"/>
        <v>517.44948958703003</v>
      </c>
      <c r="X542" s="101">
        <f t="shared" si="61"/>
        <v>0.70839823339999997</v>
      </c>
      <c r="Y542" s="102" t="b">
        <f t="shared" si="57"/>
        <v>0</v>
      </c>
      <c r="Z542" s="88">
        <v>730.45</v>
      </c>
      <c r="AA542" s="103">
        <f t="shared" si="62"/>
        <v>730.45</v>
      </c>
      <c r="AB542" s="82">
        <v>730.45</v>
      </c>
      <c r="AC542" s="104" t="b">
        <f t="shared" si="58"/>
        <v>0</v>
      </c>
      <c r="AE542" s="71" t="s">
        <v>299</v>
      </c>
      <c r="AG542" s="105">
        <f t="shared" si="63"/>
        <v>533.22850000000005</v>
      </c>
      <c r="AH542" s="104">
        <f t="shared" si="59"/>
        <v>533.22850000000005</v>
      </c>
    </row>
    <row r="543" spans="1:34" ht="19.5" customHeight="1" x14ac:dyDescent="0.2">
      <c r="A543" s="80">
        <v>42504</v>
      </c>
      <c r="B543" s="65" t="s">
        <v>300</v>
      </c>
      <c r="C543" s="99" t="s">
        <v>1784</v>
      </c>
      <c r="D543" s="65" t="s">
        <v>3</v>
      </c>
      <c r="E543" s="228" t="s">
        <v>73</v>
      </c>
      <c r="F543" s="253">
        <v>1</v>
      </c>
      <c r="G543" s="89"/>
      <c r="H543" s="89">
        <v>1</v>
      </c>
      <c r="I543" s="305">
        <v>1</v>
      </c>
      <c r="J543" s="345"/>
      <c r="K543" s="345"/>
      <c r="L543" s="235">
        <v>106.86469999999998</v>
      </c>
      <c r="M543" s="93">
        <v>106.86</v>
      </c>
      <c r="N543" s="311">
        <v>0</v>
      </c>
      <c r="O543" s="311"/>
      <c r="P543" s="311">
        <v>106.86469999999998</v>
      </c>
      <c r="Q543" s="311">
        <v>106.86469999999998</v>
      </c>
      <c r="R543" s="245">
        <v>-4.6999999999854936E-3</v>
      </c>
      <c r="S543" s="313">
        <v>1.0000439827812089</v>
      </c>
      <c r="T543" s="299">
        <v>1.0000439827812089</v>
      </c>
      <c r="U543" s="277">
        <v>146.38999999999999</v>
      </c>
      <c r="V543" s="100"/>
      <c r="W543" s="100">
        <f t="shared" si="60"/>
        <v>103.70241738742598</v>
      </c>
      <c r="X543" s="101">
        <f t="shared" si="61"/>
        <v>0.70839823339999997</v>
      </c>
      <c r="Y543" s="102" t="b">
        <f t="shared" si="57"/>
        <v>0</v>
      </c>
      <c r="Z543" s="88">
        <v>146.38999999999999</v>
      </c>
      <c r="AA543" s="103">
        <f t="shared" si="62"/>
        <v>146.38999999999999</v>
      </c>
      <c r="AB543" s="82">
        <v>146.38999999999999</v>
      </c>
      <c r="AC543" s="104" t="b">
        <f t="shared" si="58"/>
        <v>0</v>
      </c>
      <c r="AE543" s="71" t="s">
        <v>301</v>
      </c>
      <c r="AG543" s="105">
        <f t="shared" si="63"/>
        <v>106.86469999999998</v>
      </c>
      <c r="AH543" s="104">
        <f t="shared" si="59"/>
        <v>106.86469999999998</v>
      </c>
    </row>
    <row r="544" spans="1:34" ht="17.25" customHeight="1" x14ac:dyDescent="0.2">
      <c r="A544" s="80">
        <v>42869</v>
      </c>
      <c r="B544" s="65" t="s">
        <v>302</v>
      </c>
      <c r="C544" s="99" t="s">
        <v>1785</v>
      </c>
      <c r="D544" s="65" t="s">
        <v>3</v>
      </c>
      <c r="E544" s="228" t="s">
        <v>73</v>
      </c>
      <c r="F544" s="253">
        <v>6</v>
      </c>
      <c r="G544" s="89"/>
      <c r="H544" s="89">
        <v>6</v>
      </c>
      <c r="I544" s="305">
        <v>6</v>
      </c>
      <c r="J544" s="345"/>
      <c r="K544" s="345"/>
      <c r="L544" s="235">
        <v>171.22880000000001</v>
      </c>
      <c r="M544" s="93">
        <v>1027.3699999999999</v>
      </c>
      <c r="N544" s="311">
        <v>0</v>
      </c>
      <c r="O544" s="311"/>
      <c r="P544" s="311">
        <v>1027.3728000000001</v>
      </c>
      <c r="Q544" s="311">
        <v>1027.3728000000001</v>
      </c>
      <c r="R544" s="245">
        <v>-2.8000000002066372E-3</v>
      </c>
      <c r="S544" s="313">
        <v>1.0000027254056476</v>
      </c>
      <c r="T544" s="299">
        <v>1.0000027254056476</v>
      </c>
      <c r="U544" s="277">
        <v>234.56</v>
      </c>
      <c r="V544" s="100"/>
      <c r="W544" s="100">
        <f t="shared" si="60"/>
        <v>166.161889626304</v>
      </c>
      <c r="X544" s="101">
        <f t="shared" si="61"/>
        <v>0.70839823339999997</v>
      </c>
      <c r="Y544" s="102" t="b">
        <f t="shared" si="57"/>
        <v>0</v>
      </c>
      <c r="Z544" s="88">
        <v>234.56</v>
      </c>
      <c r="AA544" s="103">
        <f t="shared" si="62"/>
        <v>234.56</v>
      </c>
      <c r="AB544" s="76">
        <v>1407.36</v>
      </c>
      <c r="AC544" s="104" t="b">
        <f t="shared" si="58"/>
        <v>0</v>
      </c>
      <c r="AE544" s="71" t="s">
        <v>303</v>
      </c>
      <c r="AG544" s="105">
        <f t="shared" si="63"/>
        <v>171.22880000000001</v>
      </c>
      <c r="AH544" s="104">
        <f t="shared" si="59"/>
        <v>1027.3728000000001</v>
      </c>
    </row>
    <row r="545" spans="1:34" ht="15.75" customHeight="1" x14ac:dyDescent="0.2">
      <c r="A545" s="80">
        <v>43234</v>
      </c>
      <c r="B545" s="65" t="s">
        <v>304</v>
      </c>
      <c r="C545" s="99" t="s">
        <v>1786</v>
      </c>
      <c r="D545" s="65" t="s">
        <v>3</v>
      </c>
      <c r="E545" s="228" t="s">
        <v>73</v>
      </c>
      <c r="F545" s="253">
        <v>2</v>
      </c>
      <c r="G545" s="89"/>
      <c r="H545" s="89">
        <v>2</v>
      </c>
      <c r="I545" s="305">
        <v>2</v>
      </c>
      <c r="J545" s="345"/>
      <c r="K545" s="345"/>
      <c r="L545" s="235">
        <v>3657.1831999999999</v>
      </c>
      <c r="M545" s="93">
        <v>7314.36</v>
      </c>
      <c r="N545" s="311">
        <v>0</v>
      </c>
      <c r="O545" s="311"/>
      <c r="P545" s="311">
        <v>7314.3663999999999</v>
      </c>
      <c r="Q545" s="311">
        <v>7314.3663999999999</v>
      </c>
      <c r="R545" s="245">
        <v>-6.400000000212458E-3</v>
      </c>
      <c r="S545" s="313">
        <v>1.0000008749911133</v>
      </c>
      <c r="T545" s="299">
        <v>1.0000008749911133</v>
      </c>
      <c r="U545" s="277">
        <v>5009.84</v>
      </c>
      <c r="V545" s="100"/>
      <c r="W545" s="100">
        <f t="shared" si="60"/>
        <v>3548.961805616656</v>
      </c>
      <c r="X545" s="101">
        <f t="shared" si="61"/>
        <v>0.70839823339999997</v>
      </c>
      <c r="Y545" s="102" t="b">
        <f t="shared" si="57"/>
        <v>0</v>
      </c>
      <c r="Z545" s="93">
        <v>5009.84</v>
      </c>
      <c r="AA545" s="103">
        <f t="shared" si="62"/>
        <v>5009.84</v>
      </c>
      <c r="AB545" s="76">
        <v>10019.68</v>
      </c>
      <c r="AC545" s="104" t="b">
        <f t="shared" si="58"/>
        <v>0</v>
      </c>
      <c r="AE545" s="71" t="s">
        <v>305</v>
      </c>
      <c r="AG545" s="105">
        <f t="shared" si="63"/>
        <v>3657.1831999999999</v>
      </c>
      <c r="AH545" s="104">
        <f t="shared" si="59"/>
        <v>7314.3663999999999</v>
      </c>
    </row>
    <row r="546" spans="1:34" ht="15" customHeight="1" x14ac:dyDescent="0.2">
      <c r="A546" s="80">
        <v>43599</v>
      </c>
      <c r="B546" s="65" t="s">
        <v>306</v>
      </c>
      <c r="C546" s="99" t="s">
        <v>1787</v>
      </c>
      <c r="D546" s="65" t="s">
        <v>3</v>
      </c>
      <c r="E546" s="228" t="s">
        <v>73</v>
      </c>
      <c r="F546" s="253">
        <v>1</v>
      </c>
      <c r="G546" s="89"/>
      <c r="H546" s="89">
        <v>1</v>
      </c>
      <c r="I546" s="305">
        <v>1</v>
      </c>
      <c r="J546" s="345"/>
      <c r="K546" s="345"/>
      <c r="L546" s="235">
        <v>152.41669999999999</v>
      </c>
      <c r="M546" s="93">
        <v>152.41</v>
      </c>
      <c r="N546" s="311">
        <v>0</v>
      </c>
      <c r="O546" s="311"/>
      <c r="P546" s="311">
        <v>152.41669999999999</v>
      </c>
      <c r="Q546" s="311">
        <v>152.41669999999999</v>
      </c>
      <c r="R546" s="245">
        <v>-6.6999999999950433E-3</v>
      </c>
      <c r="S546" s="313">
        <v>1.0000439603700544</v>
      </c>
      <c r="T546" s="299">
        <v>1.0000439603700544</v>
      </c>
      <c r="U546" s="277">
        <v>208.79</v>
      </c>
      <c r="V546" s="100"/>
      <c r="W546" s="100">
        <f t="shared" si="60"/>
        <v>147.90646715158599</v>
      </c>
      <c r="X546" s="101">
        <f t="shared" si="61"/>
        <v>0.70839823339999997</v>
      </c>
      <c r="Y546" s="102" t="b">
        <f t="shared" ref="Y546:Y609" si="64">Z546=L546</f>
        <v>0</v>
      </c>
      <c r="Z546" s="88">
        <v>208.79</v>
      </c>
      <c r="AA546" s="103">
        <f t="shared" si="62"/>
        <v>208.79</v>
      </c>
      <c r="AB546" s="82">
        <v>208.79</v>
      </c>
      <c r="AC546" s="104" t="b">
        <f t="shared" ref="AC546:AC609" si="65">AB546=M546</f>
        <v>0</v>
      </c>
      <c r="AE546" s="71" t="s">
        <v>307</v>
      </c>
      <c r="AG546" s="105">
        <f t="shared" si="63"/>
        <v>152.41669999999999</v>
      </c>
      <c r="AH546" s="104">
        <f t="shared" ref="AH546:AH609" si="66">F546*AG546</f>
        <v>152.41669999999999</v>
      </c>
    </row>
    <row r="547" spans="1:34" ht="17.25" customHeight="1" x14ac:dyDescent="0.2">
      <c r="A547" s="80">
        <v>43965</v>
      </c>
      <c r="B547" s="65" t="s">
        <v>306</v>
      </c>
      <c r="C547" s="99" t="s">
        <v>1787</v>
      </c>
      <c r="D547" s="65" t="s">
        <v>3</v>
      </c>
      <c r="E547" s="228" t="s">
        <v>73</v>
      </c>
      <c r="F547" s="253">
        <v>1</v>
      </c>
      <c r="G547" s="89"/>
      <c r="H547" s="89">
        <v>1</v>
      </c>
      <c r="I547" s="305">
        <v>1</v>
      </c>
      <c r="J547" s="345"/>
      <c r="K547" s="345"/>
      <c r="L547" s="235">
        <v>152.41669999999999</v>
      </c>
      <c r="M547" s="93">
        <v>152.41</v>
      </c>
      <c r="N547" s="311">
        <v>0</v>
      </c>
      <c r="O547" s="311"/>
      <c r="P547" s="311">
        <v>152.41669999999999</v>
      </c>
      <c r="Q547" s="311">
        <v>152.41669999999999</v>
      </c>
      <c r="R547" s="245">
        <v>-6.6999999999950433E-3</v>
      </c>
      <c r="S547" s="313">
        <v>1.0000439603700544</v>
      </c>
      <c r="T547" s="299">
        <v>1.0000439603700544</v>
      </c>
      <c r="U547" s="277">
        <v>208.79</v>
      </c>
      <c r="V547" s="100"/>
      <c r="W547" s="100">
        <f t="shared" si="60"/>
        <v>147.90646715158599</v>
      </c>
      <c r="X547" s="101">
        <f t="shared" si="61"/>
        <v>0.70839823339999997</v>
      </c>
      <c r="Y547" s="102" t="b">
        <f t="shared" si="64"/>
        <v>0</v>
      </c>
      <c r="Z547" s="88">
        <v>208.79</v>
      </c>
      <c r="AA547" s="103">
        <f t="shared" si="62"/>
        <v>208.79</v>
      </c>
      <c r="AB547" s="82">
        <v>208.79</v>
      </c>
      <c r="AC547" s="104" t="b">
        <f t="shared" si="65"/>
        <v>0</v>
      </c>
      <c r="AE547" s="71" t="s">
        <v>307</v>
      </c>
      <c r="AG547" s="105">
        <f t="shared" si="63"/>
        <v>152.41669999999999</v>
      </c>
      <c r="AH547" s="104">
        <f t="shared" si="66"/>
        <v>152.41669999999999</v>
      </c>
    </row>
    <row r="548" spans="1:34" ht="31.5" customHeight="1" x14ac:dyDescent="0.2">
      <c r="A548" s="80">
        <v>44330</v>
      </c>
      <c r="B548" s="65" t="s">
        <v>308</v>
      </c>
      <c r="C548" s="99" t="s">
        <v>1788</v>
      </c>
      <c r="D548" s="65" t="s">
        <v>3</v>
      </c>
      <c r="E548" s="228" t="s">
        <v>73</v>
      </c>
      <c r="F548" s="253">
        <v>1</v>
      </c>
      <c r="G548" s="89"/>
      <c r="H548" s="89">
        <v>1</v>
      </c>
      <c r="I548" s="305">
        <v>1</v>
      </c>
      <c r="J548" s="345"/>
      <c r="K548" s="345"/>
      <c r="L548" s="235">
        <v>12164.479099999999</v>
      </c>
      <c r="M548" s="93">
        <v>12164.47</v>
      </c>
      <c r="N548" s="311">
        <v>0</v>
      </c>
      <c r="O548" s="311"/>
      <c r="P548" s="311">
        <v>12164.479099999999</v>
      </c>
      <c r="Q548" s="311">
        <v>12164.479099999999</v>
      </c>
      <c r="R548" s="245">
        <v>-9.0999999993073288E-3</v>
      </c>
      <c r="S548" s="313">
        <v>1.0000007480802697</v>
      </c>
      <c r="T548" s="299">
        <v>1.0000007480802697</v>
      </c>
      <c r="U548" s="277">
        <v>16663.669999999998</v>
      </c>
      <c r="V548" s="100"/>
      <c r="W548" s="100">
        <f t="shared" si="60"/>
        <v>11804.514389960575</v>
      </c>
      <c r="X548" s="101">
        <f t="shared" si="61"/>
        <v>0.70839823339999997</v>
      </c>
      <c r="Y548" s="102" t="b">
        <f t="shared" si="64"/>
        <v>0</v>
      </c>
      <c r="Z548" s="93">
        <v>16663.669999999998</v>
      </c>
      <c r="AA548" s="103">
        <f t="shared" si="62"/>
        <v>16663.669999999998</v>
      </c>
      <c r="AB548" s="76">
        <v>16663.669999999998</v>
      </c>
      <c r="AC548" s="104" t="b">
        <f t="shared" si="65"/>
        <v>0</v>
      </c>
      <c r="AE548" s="71" t="s">
        <v>1347</v>
      </c>
      <c r="AG548" s="105">
        <f t="shared" si="63"/>
        <v>12164.479099999999</v>
      </c>
      <c r="AH548" s="104">
        <f t="shared" si="66"/>
        <v>12164.479099999999</v>
      </c>
    </row>
    <row r="549" spans="1:34" s="209" customFormat="1" ht="13.5" customHeight="1" x14ac:dyDescent="0.2">
      <c r="A549" s="198">
        <v>15</v>
      </c>
      <c r="B549" s="199"/>
      <c r="C549" s="200" t="s">
        <v>1789</v>
      </c>
      <c r="D549" s="201"/>
      <c r="E549" s="229"/>
      <c r="F549" s="247"/>
      <c r="G549" s="201"/>
      <c r="H549" s="201"/>
      <c r="I549" s="306"/>
      <c r="J549" s="346"/>
      <c r="K549" s="346"/>
      <c r="L549" s="236"/>
      <c r="M549" s="223">
        <v>199706.27</v>
      </c>
      <c r="N549" s="223"/>
      <c r="O549" s="223"/>
      <c r="P549" s="223">
        <v>199706.34820000001</v>
      </c>
      <c r="Q549" s="223">
        <v>199706.34820000001</v>
      </c>
      <c r="R549" s="264">
        <v>-7.8200000018114224E-2</v>
      </c>
      <c r="S549" s="295">
        <v>1.0000003915750868</v>
      </c>
      <c r="T549" s="269"/>
      <c r="U549" s="278"/>
      <c r="V549" s="218"/>
      <c r="W549" s="218">
        <f t="shared" si="60"/>
        <v>0</v>
      </c>
      <c r="X549" s="219" t="e">
        <f t="shared" si="61"/>
        <v>#DIV/0!</v>
      </c>
      <c r="Y549" s="220" t="b">
        <f t="shared" si="64"/>
        <v>1</v>
      </c>
      <c r="Z549" s="201"/>
      <c r="AA549" s="221">
        <f t="shared" si="62"/>
        <v>0</v>
      </c>
      <c r="AB549" s="225">
        <v>273570.34000000003</v>
      </c>
      <c r="AC549" s="209" t="b">
        <f t="shared" si="65"/>
        <v>0</v>
      </c>
      <c r="AE549" s="200" t="s">
        <v>905</v>
      </c>
      <c r="AG549" s="208">
        <f t="shared" si="63"/>
        <v>0</v>
      </c>
      <c r="AH549" s="209">
        <f t="shared" si="66"/>
        <v>0</v>
      </c>
    </row>
    <row r="550" spans="1:34" ht="16.5" customHeight="1" x14ac:dyDescent="0.2">
      <c r="A550" s="120" t="s">
        <v>906</v>
      </c>
      <c r="B550" s="121"/>
      <c r="C550" s="122" t="s">
        <v>1635</v>
      </c>
      <c r="D550" s="123"/>
      <c r="E550" s="230"/>
      <c r="F550" s="249"/>
      <c r="G550" s="123"/>
      <c r="H550" s="123"/>
      <c r="I550" s="307"/>
      <c r="J550" s="347"/>
      <c r="K550" s="347"/>
      <c r="L550" s="237"/>
      <c r="M550" s="129">
        <v>4102.1400000000003</v>
      </c>
      <c r="N550" s="129"/>
      <c r="O550" s="129"/>
      <c r="P550" s="129">
        <v>4102.1765999999998</v>
      </c>
      <c r="Q550" s="129">
        <v>4102.1765999999998</v>
      </c>
      <c r="R550" s="267">
        <v>-3.6599999999452848E-2</v>
      </c>
      <c r="S550" s="292">
        <v>1.0000089221723294</v>
      </c>
      <c r="T550" s="266"/>
      <c r="U550" s="279"/>
      <c r="V550" s="100"/>
      <c r="W550" s="100">
        <f t="shared" si="60"/>
        <v>0</v>
      </c>
      <c r="X550" s="101" t="e">
        <f t="shared" si="61"/>
        <v>#DIV/0!</v>
      </c>
      <c r="Y550" s="102" t="b">
        <f t="shared" si="64"/>
        <v>1</v>
      </c>
      <c r="Z550" s="123"/>
      <c r="AA550" s="103">
        <f t="shared" si="62"/>
        <v>0</v>
      </c>
      <c r="AB550" s="131">
        <v>5619.42</v>
      </c>
      <c r="AC550" s="104" t="b">
        <f t="shared" si="65"/>
        <v>0</v>
      </c>
      <c r="AE550" s="122" t="s">
        <v>691</v>
      </c>
      <c r="AG550" s="105">
        <f t="shared" si="63"/>
        <v>0</v>
      </c>
      <c r="AH550" s="104">
        <f t="shared" si="66"/>
        <v>0</v>
      </c>
    </row>
    <row r="551" spans="1:34" ht="34.5" customHeight="1" x14ac:dyDescent="0.2">
      <c r="A551" s="70">
        <v>42005</v>
      </c>
      <c r="B551" s="66">
        <v>91864</v>
      </c>
      <c r="C551" s="99" t="s">
        <v>1636</v>
      </c>
      <c r="D551" s="65" t="s">
        <v>3</v>
      </c>
      <c r="E551" s="228" t="s">
        <v>32</v>
      </c>
      <c r="F551" s="246">
        <v>200</v>
      </c>
      <c r="G551" s="88"/>
      <c r="H551" s="88">
        <v>200</v>
      </c>
      <c r="I551" s="305">
        <v>200</v>
      </c>
      <c r="J551" s="345"/>
      <c r="K551" s="345"/>
      <c r="L551" s="235">
        <v>13.526900000000001</v>
      </c>
      <c r="M551" s="93">
        <v>2705.38</v>
      </c>
      <c r="N551" s="311">
        <v>0</v>
      </c>
      <c r="O551" s="311"/>
      <c r="P551" s="311">
        <v>2705.38</v>
      </c>
      <c r="Q551" s="311">
        <v>2705.38</v>
      </c>
      <c r="R551" s="245">
        <v>0</v>
      </c>
      <c r="S551" s="313">
        <v>1</v>
      </c>
      <c r="T551" s="299">
        <v>1</v>
      </c>
      <c r="U551" s="277">
        <v>18.53</v>
      </c>
      <c r="V551" s="100"/>
      <c r="W551" s="100">
        <f t="shared" si="60"/>
        <v>13.126619264902001</v>
      </c>
      <c r="X551" s="101">
        <f t="shared" si="61"/>
        <v>0.70839823339999997</v>
      </c>
      <c r="Y551" s="102" t="b">
        <f t="shared" si="64"/>
        <v>0</v>
      </c>
      <c r="Z551" s="88">
        <v>18.53</v>
      </c>
      <c r="AA551" s="103">
        <f t="shared" si="62"/>
        <v>18.53</v>
      </c>
      <c r="AB551" s="76">
        <v>3706</v>
      </c>
      <c r="AC551" s="104" t="b">
        <f t="shared" si="65"/>
        <v>0</v>
      </c>
      <c r="AE551" s="71" t="s">
        <v>221</v>
      </c>
      <c r="AG551" s="105">
        <f t="shared" si="63"/>
        <v>13.526900000000001</v>
      </c>
      <c r="AH551" s="104">
        <f t="shared" si="66"/>
        <v>2705.38</v>
      </c>
    </row>
    <row r="552" spans="1:34" ht="28.5" customHeight="1" x14ac:dyDescent="0.2">
      <c r="A552" s="70">
        <v>42006</v>
      </c>
      <c r="B552" s="66">
        <v>91876</v>
      </c>
      <c r="C552" s="99" t="s">
        <v>1638</v>
      </c>
      <c r="D552" s="65" t="s">
        <v>3</v>
      </c>
      <c r="E552" s="228" t="s">
        <v>122</v>
      </c>
      <c r="F552" s="246">
        <v>6</v>
      </c>
      <c r="G552" s="88"/>
      <c r="H552" s="88">
        <v>6</v>
      </c>
      <c r="I552" s="305">
        <v>6</v>
      </c>
      <c r="J552" s="345"/>
      <c r="K552" s="345"/>
      <c r="L552" s="235">
        <v>9.8185000000000002</v>
      </c>
      <c r="M552" s="93">
        <v>58.91</v>
      </c>
      <c r="N552" s="311">
        <v>0</v>
      </c>
      <c r="O552" s="311"/>
      <c r="P552" s="311">
        <v>58.911000000000001</v>
      </c>
      <c r="Q552" s="311">
        <v>58.911000000000001</v>
      </c>
      <c r="R552" s="245">
        <v>-1.0000000000047748E-3</v>
      </c>
      <c r="S552" s="313">
        <v>1.0000169750466814</v>
      </c>
      <c r="T552" s="299">
        <v>1.0000169750466814</v>
      </c>
      <c r="U552" s="277">
        <v>13.45</v>
      </c>
      <c r="V552" s="100"/>
      <c r="W552" s="100">
        <f t="shared" si="60"/>
        <v>9.527956239229999</v>
      </c>
      <c r="X552" s="101">
        <f t="shared" si="61"/>
        <v>0.70839823339999997</v>
      </c>
      <c r="Y552" s="102" t="b">
        <f t="shared" si="64"/>
        <v>0</v>
      </c>
      <c r="Z552" s="88">
        <v>13.45</v>
      </c>
      <c r="AA552" s="103">
        <f t="shared" si="62"/>
        <v>13.45</v>
      </c>
      <c r="AB552" s="82">
        <v>80.7</v>
      </c>
      <c r="AC552" s="104" t="b">
        <f t="shared" si="65"/>
        <v>0</v>
      </c>
      <c r="AE552" s="71" t="s">
        <v>222</v>
      </c>
      <c r="AG552" s="105">
        <f t="shared" si="63"/>
        <v>9.8185000000000002</v>
      </c>
      <c r="AH552" s="104">
        <f t="shared" si="66"/>
        <v>58.911000000000001</v>
      </c>
    </row>
    <row r="553" spans="1:34" ht="32.25" customHeight="1" x14ac:dyDescent="0.2">
      <c r="A553" s="70">
        <v>42007</v>
      </c>
      <c r="B553" s="66">
        <v>91893</v>
      </c>
      <c r="C553" s="99" t="s">
        <v>1640</v>
      </c>
      <c r="D553" s="65" t="s">
        <v>3</v>
      </c>
      <c r="E553" s="228" t="s">
        <v>122</v>
      </c>
      <c r="F553" s="246">
        <v>23</v>
      </c>
      <c r="G553" s="88"/>
      <c r="H553" s="88">
        <v>23</v>
      </c>
      <c r="I553" s="305">
        <v>23</v>
      </c>
      <c r="J553" s="345"/>
      <c r="K553" s="345"/>
      <c r="L553" s="235">
        <v>16.1403</v>
      </c>
      <c r="M553" s="93">
        <v>371.22</v>
      </c>
      <c r="N553" s="311">
        <v>0</v>
      </c>
      <c r="O553" s="311"/>
      <c r="P553" s="311">
        <v>371.2269</v>
      </c>
      <c r="Q553" s="311">
        <v>371.2269</v>
      </c>
      <c r="R553" s="245">
        <v>-6.8999999999732609E-3</v>
      </c>
      <c r="S553" s="313">
        <v>1.0000185873605947</v>
      </c>
      <c r="T553" s="299">
        <v>1.0000185873605947</v>
      </c>
      <c r="U553" s="277">
        <v>22.11</v>
      </c>
      <c r="V553" s="100"/>
      <c r="W553" s="100">
        <f t="shared" si="60"/>
        <v>15.662684940474</v>
      </c>
      <c r="X553" s="101">
        <f t="shared" si="61"/>
        <v>0.70839823339999997</v>
      </c>
      <c r="Y553" s="102" t="b">
        <f t="shared" si="64"/>
        <v>0</v>
      </c>
      <c r="Z553" s="88">
        <v>22.11</v>
      </c>
      <c r="AA553" s="103">
        <f t="shared" si="62"/>
        <v>22.11</v>
      </c>
      <c r="AB553" s="82">
        <v>508.53</v>
      </c>
      <c r="AC553" s="104" t="b">
        <f t="shared" si="65"/>
        <v>0</v>
      </c>
      <c r="AE553" s="71" t="s">
        <v>1291</v>
      </c>
      <c r="AG553" s="105">
        <f t="shared" si="63"/>
        <v>16.1403</v>
      </c>
      <c r="AH553" s="104">
        <f t="shared" si="66"/>
        <v>371.2269</v>
      </c>
    </row>
    <row r="554" spans="1:34" ht="19.5" customHeight="1" x14ac:dyDescent="0.2">
      <c r="A554" s="70">
        <v>42008</v>
      </c>
      <c r="B554" s="65" t="s">
        <v>242</v>
      </c>
      <c r="C554" s="99" t="s">
        <v>1642</v>
      </c>
      <c r="D554" s="65" t="s">
        <v>3</v>
      </c>
      <c r="E554" s="228" t="s">
        <v>216</v>
      </c>
      <c r="F554" s="246">
        <v>78</v>
      </c>
      <c r="G554" s="88"/>
      <c r="H554" s="88">
        <v>78</v>
      </c>
      <c r="I554" s="305">
        <v>78</v>
      </c>
      <c r="J554" s="345"/>
      <c r="K554" s="345"/>
      <c r="L554" s="235">
        <v>1.5110999999999999</v>
      </c>
      <c r="M554" s="93">
        <v>117.86</v>
      </c>
      <c r="N554" s="311">
        <v>0</v>
      </c>
      <c r="O554" s="311"/>
      <c r="P554" s="311">
        <v>117.86579999999999</v>
      </c>
      <c r="Q554" s="311">
        <v>117.86579999999999</v>
      </c>
      <c r="R554" s="245">
        <v>-5.7999999999935881E-3</v>
      </c>
      <c r="S554" s="313">
        <v>1.00004921092822</v>
      </c>
      <c r="T554" s="299">
        <v>1.00004921092822</v>
      </c>
      <c r="U554" s="277">
        <v>2.0699999999999998</v>
      </c>
      <c r="V554" s="100"/>
      <c r="W554" s="100">
        <f t="shared" si="60"/>
        <v>1.4663843431379999</v>
      </c>
      <c r="X554" s="101">
        <f t="shared" si="61"/>
        <v>0.70839823339999997</v>
      </c>
      <c r="Y554" s="102" t="b">
        <f t="shared" si="64"/>
        <v>0</v>
      </c>
      <c r="Z554" s="88">
        <v>2.0699999999999998</v>
      </c>
      <c r="AA554" s="103">
        <f t="shared" si="62"/>
        <v>2.0699999999999998</v>
      </c>
      <c r="AB554" s="82">
        <v>161.46</v>
      </c>
      <c r="AC554" s="104" t="b">
        <f t="shared" si="65"/>
        <v>0</v>
      </c>
      <c r="AE554" s="71" t="s">
        <v>223</v>
      </c>
      <c r="AG554" s="105">
        <f t="shared" si="63"/>
        <v>1.5110999999999999</v>
      </c>
      <c r="AH554" s="104">
        <f t="shared" si="66"/>
        <v>117.86579999999999</v>
      </c>
    </row>
    <row r="555" spans="1:34" ht="18" customHeight="1" x14ac:dyDescent="0.2">
      <c r="A555" s="70">
        <v>42009</v>
      </c>
      <c r="B555" s="65" t="s">
        <v>241</v>
      </c>
      <c r="C555" s="99" t="s">
        <v>1675</v>
      </c>
      <c r="D555" s="65" t="s">
        <v>3</v>
      </c>
      <c r="E555" s="228" t="s">
        <v>216</v>
      </c>
      <c r="F555" s="246">
        <v>40</v>
      </c>
      <c r="G555" s="88"/>
      <c r="H555" s="88">
        <v>40</v>
      </c>
      <c r="I555" s="305">
        <v>40</v>
      </c>
      <c r="J555" s="345"/>
      <c r="K555" s="345"/>
      <c r="L555" s="235">
        <v>5.3727999999999998</v>
      </c>
      <c r="M555" s="93">
        <v>214.91</v>
      </c>
      <c r="N555" s="311">
        <v>0</v>
      </c>
      <c r="O555" s="311"/>
      <c r="P555" s="311">
        <v>214.91199999999998</v>
      </c>
      <c r="Q555" s="311">
        <v>214.91199999999998</v>
      </c>
      <c r="R555" s="245">
        <v>-1.999999999981128E-3</v>
      </c>
      <c r="S555" s="313">
        <v>1.0000093062212088</v>
      </c>
      <c r="T555" s="299">
        <v>1.0000093062212088</v>
      </c>
      <c r="U555" s="277">
        <v>7.36</v>
      </c>
      <c r="V555" s="100"/>
      <c r="W555" s="100">
        <f t="shared" si="60"/>
        <v>5.2138109978239999</v>
      </c>
      <c r="X555" s="101">
        <f t="shared" si="61"/>
        <v>0.70839823339999997</v>
      </c>
      <c r="Y555" s="102" t="b">
        <f t="shared" si="64"/>
        <v>0</v>
      </c>
      <c r="Z555" s="88">
        <v>7.36</v>
      </c>
      <c r="AA555" s="103">
        <f t="shared" si="62"/>
        <v>7.36</v>
      </c>
      <c r="AB555" s="82">
        <v>294.39999999999998</v>
      </c>
      <c r="AC555" s="104" t="b">
        <f t="shared" si="65"/>
        <v>0</v>
      </c>
      <c r="AE555" s="71" t="s">
        <v>309</v>
      </c>
      <c r="AG555" s="105">
        <f t="shared" si="63"/>
        <v>5.3727999999999998</v>
      </c>
      <c r="AH555" s="104">
        <f t="shared" si="66"/>
        <v>214.91199999999998</v>
      </c>
    </row>
    <row r="556" spans="1:34" ht="31.5" customHeight="1" x14ac:dyDescent="0.2">
      <c r="A556" s="70">
        <v>42010</v>
      </c>
      <c r="B556" s="66">
        <v>93012</v>
      </c>
      <c r="C556" s="99" t="s">
        <v>1695</v>
      </c>
      <c r="D556" s="65" t="s">
        <v>3</v>
      </c>
      <c r="E556" s="228" t="s">
        <v>32</v>
      </c>
      <c r="F556" s="246">
        <v>4</v>
      </c>
      <c r="G556" s="88"/>
      <c r="H556" s="88">
        <v>4</v>
      </c>
      <c r="I556" s="305">
        <v>4</v>
      </c>
      <c r="J556" s="345"/>
      <c r="K556" s="345"/>
      <c r="L556" s="235">
        <v>57.589700000000001</v>
      </c>
      <c r="M556" s="93">
        <v>230.35</v>
      </c>
      <c r="N556" s="311">
        <v>0</v>
      </c>
      <c r="O556" s="311"/>
      <c r="P556" s="311">
        <v>230.3588</v>
      </c>
      <c r="Q556" s="311">
        <v>230.3588</v>
      </c>
      <c r="R556" s="245">
        <v>-8.8000000000079126E-3</v>
      </c>
      <c r="S556" s="313">
        <v>1.0000382027349686</v>
      </c>
      <c r="T556" s="299">
        <v>1.0000382027349686</v>
      </c>
      <c r="U556" s="277">
        <v>78.89</v>
      </c>
      <c r="V556" s="100"/>
      <c r="W556" s="100">
        <f t="shared" si="60"/>
        <v>55.885536632925998</v>
      </c>
      <c r="X556" s="101">
        <f t="shared" si="61"/>
        <v>0.70839823339999997</v>
      </c>
      <c r="Y556" s="102" t="b">
        <f t="shared" si="64"/>
        <v>0</v>
      </c>
      <c r="Z556" s="88">
        <v>78.89</v>
      </c>
      <c r="AA556" s="103">
        <f t="shared" si="62"/>
        <v>78.89</v>
      </c>
      <c r="AB556" s="82">
        <v>315.56</v>
      </c>
      <c r="AC556" s="104" t="b">
        <f t="shared" si="65"/>
        <v>0</v>
      </c>
      <c r="AE556" s="71" t="s">
        <v>1314</v>
      </c>
      <c r="AG556" s="105">
        <f t="shared" si="63"/>
        <v>57.589700000000001</v>
      </c>
      <c r="AH556" s="104">
        <f t="shared" si="66"/>
        <v>230.3588</v>
      </c>
    </row>
    <row r="557" spans="1:34" ht="18" customHeight="1" x14ac:dyDescent="0.2">
      <c r="A557" s="70">
        <v>42011</v>
      </c>
      <c r="B557" s="65" t="s">
        <v>252</v>
      </c>
      <c r="C557" s="99" t="s">
        <v>1697</v>
      </c>
      <c r="D557" s="65" t="s">
        <v>3</v>
      </c>
      <c r="E557" s="228" t="s">
        <v>216</v>
      </c>
      <c r="F557" s="246">
        <v>3</v>
      </c>
      <c r="G557" s="88"/>
      <c r="H557" s="88">
        <v>3</v>
      </c>
      <c r="I557" s="305">
        <v>3</v>
      </c>
      <c r="J557" s="345"/>
      <c r="K557" s="345"/>
      <c r="L557" s="235">
        <v>9.3074999999999992</v>
      </c>
      <c r="M557" s="93">
        <v>27.92</v>
      </c>
      <c r="N557" s="311">
        <v>0</v>
      </c>
      <c r="O557" s="311"/>
      <c r="P557" s="311">
        <v>27.922499999999999</v>
      </c>
      <c r="Q557" s="311">
        <v>27.922499999999999</v>
      </c>
      <c r="R557" s="245">
        <v>-2.4999999999977263E-3</v>
      </c>
      <c r="S557" s="313">
        <v>1.0000895415472779</v>
      </c>
      <c r="T557" s="299">
        <v>1.0000895415472779</v>
      </c>
      <c r="U557" s="277">
        <v>12.75</v>
      </c>
      <c r="V557" s="100"/>
      <c r="W557" s="100">
        <f t="shared" si="60"/>
        <v>9.0320774758500004</v>
      </c>
      <c r="X557" s="101">
        <f t="shared" si="61"/>
        <v>0.70839823340000008</v>
      </c>
      <c r="Y557" s="102" t="b">
        <f t="shared" si="64"/>
        <v>0</v>
      </c>
      <c r="Z557" s="88">
        <v>12.75</v>
      </c>
      <c r="AA557" s="103">
        <f t="shared" si="62"/>
        <v>12.75</v>
      </c>
      <c r="AB557" s="82">
        <v>38.25</v>
      </c>
      <c r="AC557" s="104" t="b">
        <f t="shared" si="65"/>
        <v>0</v>
      </c>
      <c r="AE557" s="71" t="s">
        <v>310</v>
      </c>
      <c r="AG557" s="105">
        <f t="shared" si="63"/>
        <v>9.3074999999999992</v>
      </c>
      <c r="AH557" s="104">
        <f t="shared" si="66"/>
        <v>27.922499999999999</v>
      </c>
    </row>
    <row r="558" spans="1:34" ht="19.5" customHeight="1" x14ac:dyDescent="0.2">
      <c r="A558" s="70">
        <v>42012</v>
      </c>
      <c r="B558" s="65" t="s">
        <v>311</v>
      </c>
      <c r="C558" s="99" t="s">
        <v>1790</v>
      </c>
      <c r="D558" s="65" t="s">
        <v>3</v>
      </c>
      <c r="E558" s="228" t="s">
        <v>216</v>
      </c>
      <c r="F558" s="246">
        <v>2</v>
      </c>
      <c r="G558" s="88"/>
      <c r="H558" s="88">
        <v>2</v>
      </c>
      <c r="I558" s="305">
        <v>2</v>
      </c>
      <c r="J558" s="345"/>
      <c r="K558" s="345"/>
      <c r="L558" s="235">
        <v>24.09</v>
      </c>
      <c r="M558" s="93">
        <v>48.18</v>
      </c>
      <c r="N558" s="311">
        <v>0</v>
      </c>
      <c r="O558" s="311"/>
      <c r="P558" s="311">
        <v>48.18</v>
      </c>
      <c r="Q558" s="311">
        <v>48.18</v>
      </c>
      <c r="R558" s="245">
        <v>0</v>
      </c>
      <c r="S558" s="313">
        <v>1</v>
      </c>
      <c r="T558" s="299">
        <v>1</v>
      </c>
      <c r="U558" s="277">
        <v>33</v>
      </c>
      <c r="V558" s="100"/>
      <c r="W558" s="100">
        <f t="shared" si="60"/>
        <v>23.377141702199999</v>
      </c>
      <c r="X558" s="101">
        <f t="shared" si="61"/>
        <v>0.70839823339999997</v>
      </c>
      <c r="Y558" s="102" t="b">
        <f t="shared" si="64"/>
        <v>0</v>
      </c>
      <c r="Z558" s="88">
        <v>33</v>
      </c>
      <c r="AA558" s="103">
        <f t="shared" si="62"/>
        <v>33</v>
      </c>
      <c r="AB558" s="82">
        <v>66</v>
      </c>
      <c r="AC558" s="104" t="b">
        <f t="shared" si="65"/>
        <v>0</v>
      </c>
      <c r="AE558" s="71" t="s">
        <v>312</v>
      </c>
      <c r="AG558" s="105">
        <f t="shared" si="63"/>
        <v>24.09</v>
      </c>
      <c r="AH558" s="104">
        <f t="shared" si="66"/>
        <v>48.18</v>
      </c>
    </row>
    <row r="559" spans="1:34" ht="31.5" customHeight="1" x14ac:dyDescent="0.2">
      <c r="A559" s="70">
        <v>42013</v>
      </c>
      <c r="B559" s="66">
        <v>93017</v>
      </c>
      <c r="C559" s="99" t="s">
        <v>1696</v>
      </c>
      <c r="D559" s="65" t="s">
        <v>3</v>
      </c>
      <c r="E559" s="228" t="s">
        <v>122</v>
      </c>
      <c r="F559" s="246">
        <v>4</v>
      </c>
      <c r="G559" s="88"/>
      <c r="H559" s="88">
        <v>4</v>
      </c>
      <c r="I559" s="305">
        <v>4</v>
      </c>
      <c r="J559" s="345"/>
      <c r="K559" s="345"/>
      <c r="L559" s="235">
        <v>45.092100000000002</v>
      </c>
      <c r="M559" s="93">
        <v>180.36</v>
      </c>
      <c r="N559" s="311">
        <v>0</v>
      </c>
      <c r="O559" s="311"/>
      <c r="P559" s="311">
        <v>180.36840000000001</v>
      </c>
      <c r="Q559" s="311">
        <v>180.36840000000001</v>
      </c>
      <c r="R559" s="245">
        <v>-8.399999999994634E-3</v>
      </c>
      <c r="S559" s="313">
        <v>1.0000465735196273</v>
      </c>
      <c r="T559" s="299">
        <v>1.0000465735196273</v>
      </c>
      <c r="U559" s="277">
        <v>61.77</v>
      </c>
      <c r="V559" s="100"/>
      <c r="W559" s="100">
        <f t="shared" si="60"/>
        <v>43.757758877118</v>
      </c>
      <c r="X559" s="101">
        <f t="shared" si="61"/>
        <v>0.70839823339999997</v>
      </c>
      <c r="Y559" s="102" t="b">
        <f t="shared" si="64"/>
        <v>0</v>
      </c>
      <c r="Z559" s="88">
        <v>61.77</v>
      </c>
      <c r="AA559" s="103">
        <f t="shared" si="62"/>
        <v>61.77</v>
      </c>
      <c r="AB559" s="82">
        <v>247.08</v>
      </c>
      <c r="AC559" s="104" t="b">
        <f t="shared" si="65"/>
        <v>0</v>
      </c>
      <c r="AE559" s="71" t="s">
        <v>1315</v>
      </c>
      <c r="AG559" s="105">
        <f t="shared" si="63"/>
        <v>45.092100000000002</v>
      </c>
      <c r="AH559" s="104">
        <f t="shared" si="66"/>
        <v>180.36840000000001</v>
      </c>
    </row>
    <row r="560" spans="1:34" ht="32.25" customHeight="1" x14ac:dyDescent="0.2">
      <c r="A560" s="80">
        <v>40193</v>
      </c>
      <c r="B560" s="66">
        <v>93026</v>
      </c>
      <c r="C560" s="99" t="s">
        <v>1694</v>
      </c>
      <c r="D560" s="65" t="s">
        <v>3</v>
      </c>
      <c r="E560" s="228" t="s">
        <v>122</v>
      </c>
      <c r="F560" s="246">
        <v>2</v>
      </c>
      <c r="G560" s="88"/>
      <c r="H560" s="88">
        <v>2</v>
      </c>
      <c r="I560" s="305">
        <v>2</v>
      </c>
      <c r="J560" s="345"/>
      <c r="K560" s="345"/>
      <c r="L560" s="235">
        <v>73.525599999999997</v>
      </c>
      <c r="M560" s="93">
        <v>147.05000000000001</v>
      </c>
      <c r="N560" s="311">
        <v>0</v>
      </c>
      <c r="O560" s="311"/>
      <c r="P560" s="311">
        <v>147.05119999999999</v>
      </c>
      <c r="Q560" s="311">
        <v>147.05119999999999</v>
      </c>
      <c r="R560" s="245">
        <v>-1.1999999999829924E-3</v>
      </c>
      <c r="S560" s="313">
        <v>1.0000081604896294</v>
      </c>
      <c r="T560" s="299">
        <v>1.0000081604896294</v>
      </c>
      <c r="U560" s="277">
        <v>100.72</v>
      </c>
      <c r="V560" s="100"/>
      <c r="W560" s="100">
        <f t="shared" si="60"/>
        <v>71.349870068047991</v>
      </c>
      <c r="X560" s="101">
        <f t="shared" si="61"/>
        <v>0.70839823339999997</v>
      </c>
      <c r="Y560" s="102" t="b">
        <f t="shared" si="64"/>
        <v>0</v>
      </c>
      <c r="Z560" s="88">
        <v>100.72</v>
      </c>
      <c r="AA560" s="103">
        <f t="shared" si="62"/>
        <v>100.72</v>
      </c>
      <c r="AB560" s="82">
        <v>201.44</v>
      </c>
      <c r="AC560" s="104" t="b">
        <f t="shared" si="65"/>
        <v>0</v>
      </c>
      <c r="AE560" s="71" t="s">
        <v>1219</v>
      </c>
      <c r="AG560" s="105">
        <f t="shared" si="63"/>
        <v>73.525599999999997</v>
      </c>
      <c r="AH560" s="104">
        <f t="shared" si="66"/>
        <v>147.05119999999999</v>
      </c>
    </row>
    <row r="561" spans="1:34" ht="16.5" customHeight="1" x14ac:dyDescent="0.2">
      <c r="A561" s="120" t="s">
        <v>907</v>
      </c>
      <c r="B561" s="121"/>
      <c r="C561" s="122" t="s">
        <v>219</v>
      </c>
      <c r="D561" s="123"/>
      <c r="E561" s="230"/>
      <c r="F561" s="249"/>
      <c r="G561" s="123"/>
      <c r="H561" s="123"/>
      <c r="I561" s="307"/>
      <c r="J561" s="347"/>
      <c r="K561" s="347"/>
      <c r="L561" s="237"/>
      <c r="M561" s="129">
        <v>2236.9700000000003</v>
      </c>
      <c r="N561" s="129"/>
      <c r="O561" s="129"/>
      <c r="P561" s="129">
        <v>2236.9901</v>
      </c>
      <c r="Q561" s="129">
        <v>2236.9901</v>
      </c>
      <c r="R561" s="267">
        <v>-2.0099999999729334E-2</v>
      </c>
      <c r="S561" s="292">
        <v>1.0000089853686012</v>
      </c>
      <c r="T561" s="266"/>
      <c r="U561" s="279"/>
      <c r="V561" s="100"/>
      <c r="W561" s="100">
        <f t="shared" si="60"/>
        <v>0</v>
      </c>
      <c r="X561" s="101" t="e">
        <f t="shared" si="61"/>
        <v>#DIV/0!</v>
      </c>
      <c r="Y561" s="102" t="b">
        <f t="shared" si="64"/>
        <v>1</v>
      </c>
      <c r="Z561" s="123"/>
      <c r="AA561" s="103">
        <f t="shared" si="62"/>
        <v>0</v>
      </c>
      <c r="AB561" s="131">
        <v>3064.37</v>
      </c>
      <c r="AC561" s="104" t="b">
        <f t="shared" si="65"/>
        <v>0</v>
      </c>
      <c r="AE561" s="122" t="s">
        <v>695</v>
      </c>
      <c r="AG561" s="105">
        <f t="shared" si="63"/>
        <v>0</v>
      </c>
      <c r="AH561" s="104">
        <f t="shared" si="66"/>
        <v>0</v>
      </c>
    </row>
    <row r="562" spans="1:34" ht="30.75" customHeight="1" x14ac:dyDescent="0.2">
      <c r="A562" s="70">
        <v>42036</v>
      </c>
      <c r="B562" s="66">
        <v>95796</v>
      </c>
      <c r="C562" s="99" t="s">
        <v>1676</v>
      </c>
      <c r="D562" s="65" t="s">
        <v>3</v>
      </c>
      <c r="E562" s="228" t="s">
        <v>122</v>
      </c>
      <c r="F562" s="248">
        <v>8</v>
      </c>
      <c r="G562" s="86"/>
      <c r="H562" s="86">
        <v>8</v>
      </c>
      <c r="I562" s="305">
        <v>8</v>
      </c>
      <c r="J562" s="345"/>
      <c r="K562" s="345"/>
      <c r="L562" s="235">
        <v>48.355199999999996</v>
      </c>
      <c r="M562" s="93">
        <v>386.84</v>
      </c>
      <c r="N562" s="311">
        <v>0</v>
      </c>
      <c r="O562" s="311"/>
      <c r="P562" s="311">
        <v>386.84159999999997</v>
      </c>
      <c r="Q562" s="311">
        <v>386.84159999999997</v>
      </c>
      <c r="R562" s="245">
        <v>-1.5999999999962711E-3</v>
      </c>
      <c r="S562" s="313">
        <v>1.0000041360769309</v>
      </c>
      <c r="T562" s="299">
        <v>1.0000041360769309</v>
      </c>
      <c r="U562" s="277">
        <v>66.239999999999995</v>
      </c>
      <c r="V562" s="100"/>
      <c r="W562" s="100">
        <f t="shared" si="60"/>
        <v>46.924298980415998</v>
      </c>
      <c r="X562" s="101">
        <f t="shared" si="61"/>
        <v>0.70839823339999997</v>
      </c>
      <c r="Y562" s="102" t="b">
        <f t="shared" si="64"/>
        <v>0</v>
      </c>
      <c r="Z562" s="88">
        <v>66.239999999999995</v>
      </c>
      <c r="AA562" s="103">
        <f t="shared" si="62"/>
        <v>66.239999999999995</v>
      </c>
      <c r="AB562" s="82">
        <v>529.91999999999996</v>
      </c>
      <c r="AC562" s="104" t="b">
        <f t="shared" si="65"/>
        <v>0</v>
      </c>
      <c r="AE562" s="71" t="s">
        <v>1306</v>
      </c>
      <c r="AG562" s="105">
        <f t="shared" si="63"/>
        <v>48.355199999999996</v>
      </c>
      <c r="AH562" s="104">
        <f t="shared" si="66"/>
        <v>386.84159999999997</v>
      </c>
    </row>
    <row r="563" spans="1:34" ht="32.25" customHeight="1" x14ac:dyDescent="0.2">
      <c r="A563" s="70">
        <v>42037</v>
      </c>
      <c r="B563" s="66">
        <v>95789</v>
      </c>
      <c r="C563" s="99" t="s">
        <v>1677</v>
      </c>
      <c r="D563" s="65" t="s">
        <v>3</v>
      </c>
      <c r="E563" s="228" t="s">
        <v>122</v>
      </c>
      <c r="F563" s="248">
        <v>44</v>
      </c>
      <c r="G563" s="86"/>
      <c r="H563" s="86">
        <v>44</v>
      </c>
      <c r="I563" s="305">
        <v>44</v>
      </c>
      <c r="J563" s="345"/>
      <c r="K563" s="345"/>
      <c r="L563" s="235">
        <v>41.120899999999999</v>
      </c>
      <c r="M563" s="93">
        <v>1809.31</v>
      </c>
      <c r="N563" s="311">
        <v>0</v>
      </c>
      <c r="O563" s="311"/>
      <c r="P563" s="311">
        <v>1809.3196</v>
      </c>
      <c r="Q563" s="311">
        <v>1809.3196</v>
      </c>
      <c r="R563" s="245">
        <v>-9.6000000000913133E-3</v>
      </c>
      <c r="S563" s="313">
        <v>1.0000053058900908</v>
      </c>
      <c r="T563" s="299">
        <v>1.0000053058900908</v>
      </c>
      <c r="U563" s="277">
        <v>56.33</v>
      </c>
      <c r="V563" s="100"/>
      <c r="W563" s="100">
        <f t="shared" si="60"/>
        <v>39.904072487421999</v>
      </c>
      <c r="X563" s="101">
        <f t="shared" si="61"/>
        <v>0.70839823339999997</v>
      </c>
      <c r="Y563" s="102" t="b">
        <f t="shared" si="64"/>
        <v>0</v>
      </c>
      <c r="Z563" s="88">
        <v>56.33</v>
      </c>
      <c r="AA563" s="103">
        <f t="shared" si="62"/>
        <v>56.33</v>
      </c>
      <c r="AB563" s="76">
        <v>2478.52</v>
      </c>
      <c r="AC563" s="104" t="b">
        <f t="shared" si="65"/>
        <v>0</v>
      </c>
      <c r="AE563" s="71" t="s">
        <v>1307</v>
      </c>
      <c r="AG563" s="105">
        <f t="shared" si="63"/>
        <v>41.120899999999999</v>
      </c>
      <c r="AH563" s="104">
        <f t="shared" si="66"/>
        <v>1809.3196</v>
      </c>
    </row>
    <row r="564" spans="1:34" ht="13.5" customHeight="1" x14ac:dyDescent="0.2">
      <c r="A564" s="70">
        <v>42038</v>
      </c>
      <c r="B564" s="65" t="s">
        <v>313</v>
      </c>
      <c r="C564" s="99" t="s">
        <v>1791</v>
      </c>
      <c r="D564" s="65" t="s">
        <v>3</v>
      </c>
      <c r="E564" s="228" t="s">
        <v>122</v>
      </c>
      <c r="F564" s="248">
        <v>1</v>
      </c>
      <c r="G564" s="86"/>
      <c r="H564" s="86">
        <v>1</v>
      </c>
      <c r="I564" s="305">
        <v>1</v>
      </c>
      <c r="J564" s="345"/>
      <c r="K564" s="345"/>
      <c r="L564" s="235">
        <v>40.828899999999997</v>
      </c>
      <c r="M564" s="93">
        <v>40.82</v>
      </c>
      <c r="N564" s="311">
        <v>0</v>
      </c>
      <c r="O564" s="311"/>
      <c r="P564" s="311">
        <v>40.828899999999997</v>
      </c>
      <c r="Q564" s="311">
        <v>40.828899999999997</v>
      </c>
      <c r="R564" s="245">
        <v>-8.8999999999970214E-3</v>
      </c>
      <c r="S564" s="313">
        <v>1.0002180303772659</v>
      </c>
      <c r="T564" s="299">
        <v>1.0002180303772659</v>
      </c>
      <c r="U564" s="277">
        <v>55.93</v>
      </c>
      <c r="V564" s="100"/>
      <c r="W564" s="100">
        <f t="shared" si="60"/>
        <v>39.620713194061999</v>
      </c>
      <c r="X564" s="101">
        <f t="shared" si="61"/>
        <v>0.70839823339999997</v>
      </c>
      <c r="Y564" s="102" t="b">
        <f t="shared" si="64"/>
        <v>0</v>
      </c>
      <c r="Z564" s="88">
        <v>55.93</v>
      </c>
      <c r="AA564" s="103">
        <f t="shared" si="62"/>
        <v>55.93</v>
      </c>
      <c r="AB564" s="82">
        <v>55.93</v>
      </c>
      <c r="AC564" s="104" t="b">
        <f t="shared" si="65"/>
        <v>0</v>
      </c>
      <c r="AE564" s="71" t="s">
        <v>314</v>
      </c>
      <c r="AG564" s="105">
        <f t="shared" si="63"/>
        <v>40.828899999999997</v>
      </c>
      <c r="AH564" s="104">
        <f t="shared" si="66"/>
        <v>40.828899999999997</v>
      </c>
    </row>
    <row r="565" spans="1:34" ht="16.5" customHeight="1" x14ac:dyDescent="0.2">
      <c r="A565" s="120" t="s">
        <v>908</v>
      </c>
      <c r="B565" s="121"/>
      <c r="C565" s="122" t="s">
        <v>1655</v>
      </c>
      <c r="D565" s="123"/>
      <c r="E565" s="230"/>
      <c r="F565" s="249"/>
      <c r="G565" s="123"/>
      <c r="H565" s="123"/>
      <c r="I565" s="307"/>
      <c r="J565" s="347"/>
      <c r="K565" s="347"/>
      <c r="L565" s="237"/>
      <c r="M565" s="129">
        <v>1481.92</v>
      </c>
      <c r="N565" s="129"/>
      <c r="O565" s="129"/>
      <c r="P565" s="129">
        <v>1481.9292</v>
      </c>
      <c r="Q565" s="129">
        <v>1481.9292</v>
      </c>
      <c r="R565" s="267">
        <v>-9.1999999999643478E-3</v>
      </c>
      <c r="S565" s="292">
        <v>1.0000062081623839</v>
      </c>
      <c r="T565" s="266"/>
      <c r="U565" s="279"/>
      <c r="V565" s="100"/>
      <c r="W565" s="100">
        <f t="shared" si="60"/>
        <v>0</v>
      </c>
      <c r="X565" s="101" t="e">
        <f t="shared" si="61"/>
        <v>#DIV/0!</v>
      </c>
      <c r="Y565" s="102" t="b">
        <f t="shared" si="64"/>
        <v>1</v>
      </c>
      <c r="Z565" s="123"/>
      <c r="AA565" s="103">
        <f t="shared" si="62"/>
        <v>0</v>
      </c>
      <c r="AB565" s="131">
        <v>2030.04</v>
      </c>
      <c r="AC565" s="104" t="b">
        <f t="shared" si="65"/>
        <v>0</v>
      </c>
      <c r="AE565" s="122" t="s">
        <v>697</v>
      </c>
      <c r="AG565" s="105">
        <f t="shared" si="63"/>
        <v>0</v>
      </c>
      <c r="AH565" s="104">
        <f t="shared" si="66"/>
        <v>0</v>
      </c>
    </row>
    <row r="566" spans="1:34" ht="21.75" customHeight="1" x14ac:dyDescent="0.2">
      <c r="A566" s="70">
        <v>42064</v>
      </c>
      <c r="B566" s="65" t="s">
        <v>315</v>
      </c>
      <c r="C566" s="99" t="s">
        <v>1792</v>
      </c>
      <c r="D566" s="65" t="s">
        <v>3</v>
      </c>
      <c r="E566" s="228" t="s">
        <v>32</v>
      </c>
      <c r="F566" s="248">
        <v>16</v>
      </c>
      <c r="G566" s="86"/>
      <c r="H566" s="86">
        <v>16</v>
      </c>
      <c r="I566" s="305">
        <v>16</v>
      </c>
      <c r="J566" s="345"/>
      <c r="K566" s="345"/>
      <c r="L566" s="235">
        <v>84.373400000000004</v>
      </c>
      <c r="M566" s="93">
        <v>1349.97</v>
      </c>
      <c r="N566" s="311">
        <v>0</v>
      </c>
      <c r="O566" s="311"/>
      <c r="P566" s="311">
        <v>1349.9744000000001</v>
      </c>
      <c r="Q566" s="311">
        <v>1349.9744000000001</v>
      </c>
      <c r="R566" s="245">
        <v>-4.400000000032378E-3</v>
      </c>
      <c r="S566" s="313">
        <v>1.000003259331689</v>
      </c>
      <c r="T566" s="299">
        <v>1.000003259331689</v>
      </c>
      <c r="U566" s="277">
        <v>115.58</v>
      </c>
      <c r="V566" s="100"/>
      <c r="W566" s="100">
        <f t="shared" si="60"/>
        <v>81.876667816371992</v>
      </c>
      <c r="X566" s="101">
        <f t="shared" si="61"/>
        <v>0.70839823339999997</v>
      </c>
      <c r="Y566" s="102" t="b">
        <f t="shared" si="64"/>
        <v>0</v>
      </c>
      <c r="Z566" s="88">
        <v>115.58</v>
      </c>
      <c r="AA566" s="103">
        <f t="shared" si="62"/>
        <v>115.58</v>
      </c>
      <c r="AB566" s="76">
        <v>1849.28</v>
      </c>
      <c r="AC566" s="104" t="b">
        <f t="shared" si="65"/>
        <v>0</v>
      </c>
      <c r="AE566" s="71" t="s">
        <v>316</v>
      </c>
      <c r="AG566" s="105">
        <f t="shared" si="63"/>
        <v>84.373400000000004</v>
      </c>
      <c r="AH566" s="104">
        <f t="shared" si="66"/>
        <v>1349.9744000000001</v>
      </c>
    </row>
    <row r="567" spans="1:34" ht="33" customHeight="1" x14ac:dyDescent="0.2">
      <c r="A567" s="70">
        <v>42065</v>
      </c>
      <c r="B567" s="66">
        <v>101563</v>
      </c>
      <c r="C567" s="99" t="s">
        <v>1793</v>
      </c>
      <c r="D567" s="65" t="s">
        <v>3</v>
      </c>
      <c r="E567" s="228" t="s">
        <v>32</v>
      </c>
      <c r="F567" s="248">
        <v>4</v>
      </c>
      <c r="G567" s="86"/>
      <c r="H567" s="86">
        <v>4</v>
      </c>
      <c r="I567" s="305">
        <v>4</v>
      </c>
      <c r="J567" s="345"/>
      <c r="K567" s="345"/>
      <c r="L567" s="235">
        <v>32.988699999999994</v>
      </c>
      <c r="M567" s="93">
        <v>131.94999999999999</v>
      </c>
      <c r="N567" s="311">
        <v>0</v>
      </c>
      <c r="O567" s="311"/>
      <c r="P567" s="311">
        <v>131.95479999999998</v>
      </c>
      <c r="Q567" s="311">
        <v>131.95479999999998</v>
      </c>
      <c r="R567" s="245">
        <v>-4.7999999999888132E-3</v>
      </c>
      <c r="S567" s="313">
        <v>1.0000363774156877</v>
      </c>
      <c r="T567" s="299">
        <v>1.0000363774156877</v>
      </c>
      <c r="U567" s="277">
        <v>45.19</v>
      </c>
      <c r="V567" s="100"/>
      <c r="W567" s="100">
        <f t="shared" si="60"/>
        <v>32.012516167346</v>
      </c>
      <c r="X567" s="101">
        <f t="shared" si="61"/>
        <v>0.70839823340000008</v>
      </c>
      <c r="Y567" s="102" t="b">
        <f t="shared" si="64"/>
        <v>0</v>
      </c>
      <c r="Z567" s="88">
        <v>45.19</v>
      </c>
      <c r="AA567" s="103">
        <f t="shared" si="62"/>
        <v>45.19</v>
      </c>
      <c r="AB567" s="82">
        <v>180.76</v>
      </c>
      <c r="AC567" s="104" t="b">
        <f t="shared" si="65"/>
        <v>0</v>
      </c>
      <c r="AE567" s="71" t="s">
        <v>1348</v>
      </c>
      <c r="AG567" s="105">
        <f t="shared" si="63"/>
        <v>32.988699999999994</v>
      </c>
      <c r="AH567" s="104">
        <f t="shared" si="66"/>
        <v>131.95479999999998</v>
      </c>
    </row>
    <row r="568" spans="1:34" ht="23.25" customHeight="1" x14ac:dyDescent="0.2">
      <c r="A568" s="120" t="s">
        <v>909</v>
      </c>
      <c r="B568" s="121"/>
      <c r="C568" s="122" t="s">
        <v>1756</v>
      </c>
      <c r="D568" s="123"/>
      <c r="E568" s="230"/>
      <c r="F568" s="249"/>
      <c r="G568" s="123"/>
      <c r="H568" s="123"/>
      <c r="I568" s="307"/>
      <c r="J568" s="347"/>
      <c r="K568" s="347"/>
      <c r="L568" s="237"/>
      <c r="M568" s="129">
        <v>191885.24</v>
      </c>
      <c r="N568" s="129"/>
      <c r="O568" s="129"/>
      <c r="P568" s="129">
        <v>191885.25229999999</v>
      </c>
      <c r="Q568" s="129">
        <v>191885.25229999999</v>
      </c>
      <c r="R568" s="267">
        <v>-1.2300000002142042E-2</v>
      </c>
      <c r="S568" s="292">
        <v>1.0000000641008135</v>
      </c>
      <c r="T568" s="266"/>
      <c r="U568" s="279"/>
      <c r="V568" s="100"/>
      <c r="W568" s="100">
        <f t="shared" si="60"/>
        <v>0</v>
      </c>
      <c r="X568" s="101" t="e">
        <f t="shared" si="61"/>
        <v>#DIV/0!</v>
      </c>
      <c r="Y568" s="102" t="b">
        <f t="shared" si="64"/>
        <v>1</v>
      </c>
      <c r="Z568" s="123"/>
      <c r="AA568" s="103">
        <f t="shared" si="62"/>
        <v>0</v>
      </c>
      <c r="AB568" s="131">
        <v>262856.51</v>
      </c>
      <c r="AC568" s="104" t="b">
        <f t="shared" si="65"/>
        <v>0</v>
      </c>
      <c r="AE568" s="122" t="s">
        <v>891</v>
      </c>
      <c r="AG568" s="105">
        <f t="shared" si="63"/>
        <v>0</v>
      </c>
      <c r="AH568" s="104">
        <f t="shared" si="66"/>
        <v>0</v>
      </c>
    </row>
    <row r="569" spans="1:34" ht="33.75" customHeight="1" x14ac:dyDescent="0.2">
      <c r="A569" s="81">
        <v>42095</v>
      </c>
      <c r="B569" s="65" t="s">
        <v>317</v>
      </c>
      <c r="C569" s="99" t="s">
        <v>1794</v>
      </c>
      <c r="D569" s="65" t="s">
        <v>3</v>
      </c>
      <c r="E569" s="228" t="s">
        <v>122</v>
      </c>
      <c r="F569" s="248">
        <v>1</v>
      </c>
      <c r="G569" s="86"/>
      <c r="H569" s="86">
        <v>1</v>
      </c>
      <c r="I569" s="305">
        <v>1</v>
      </c>
      <c r="J569" s="345"/>
      <c r="K569" s="345"/>
      <c r="L569" s="235">
        <v>181448.74890000001</v>
      </c>
      <c r="M569" s="93">
        <v>181448.74</v>
      </c>
      <c r="N569" s="311">
        <v>0</v>
      </c>
      <c r="O569" s="311"/>
      <c r="P569" s="311">
        <v>181448.74890000001</v>
      </c>
      <c r="Q569" s="311">
        <v>181448.74890000001</v>
      </c>
      <c r="R569" s="245">
        <v>-8.9000000152736902E-3</v>
      </c>
      <c r="S569" s="313">
        <v>1.0000000490496657</v>
      </c>
      <c r="T569" s="299">
        <v>1.0000000490496657</v>
      </c>
      <c r="U569" s="277">
        <v>248559.93</v>
      </c>
      <c r="V569" s="100"/>
      <c r="W569" s="100">
        <f t="shared" si="60"/>
        <v>176079.41530602766</v>
      </c>
      <c r="X569" s="101">
        <f t="shared" si="61"/>
        <v>0.70839823339999997</v>
      </c>
      <c r="Y569" s="102" t="b">
        <f t="shared" si="64"/>
        <v>0</v>
      </c>
      <c r="Z569" s="93">
        <v>248559.93</v>
      </c>
      <c r="AA569" s="103">
        <f t="shared" si="62"/>
        <v>248559.93</v>
      </c>
      <c r="AB569" s="76">
        <v>248559.93</v>
      </c>
      <c r="AC569" s="104" t="b">
        <f t="shared" si="65"/>
        <v>0</v>
      </c>
      <c r="AE569" s="119" t="s">
        <v>1232</v>
      </c>
      <c r="AG569" s="105">
        <f t="shared" si="63"/>
        <v>181448.74890000001</v>
      </c>
      <c r="AH569" s="104">
        <f t="shared" si="66"/>
        <v>181448.74890000001</v>
      </c>
    </row>
    <row r="570" spans="1:34" ht="16.5" customHeight="1" x14ac:dyDescent="0.2">
      <c r="A570" s="81">
        <v>42096</v>
      </c>
      <c r="B570" s="65" t="s">
        <v>318</v>
      </c>
      <c r="C570" s="99" t="s">
        <v>1795</v>
      </c>
      <c r="D570" s="65" t="s">
        <v>3</v>
      </c>
      <c r="E570" s="228" t="s">
        <v>122</v>
      </c>
      <c r="F570" s="248">
        <v>1</v>
      </c>
      <c r="G570" s="86"/>
      <c r="H570" s="86">
        <v>1</v>
      </c>
      <c r="I570" s="305">
        <v>1</v>
      </c>
      <c r="J570" s="345"/>
      <c r="K570" s="345"/>
      <c r="L570" s="235">
        <v>10436.5034</v>
      </c>
      <c r="M570" s="93">
        <v>10436.5</v>
      </c>
      <c r="N570" s="311">
        <v>0</v>
      </c>
      <c r="O570" s="311"/>
      <c r="P570" s="311">
        <v>10436.5034</v>
      </c>
      <c r="Q570" s="311">
        <v>10436.5034</v>
      </c>
      <c r="R570" s="245">
        <v>-3.3999999996012775E-3</v>
      </c>
      <c r="S570" s="313">
        <v>1.0000003257797154</v>
      </c>
      <c r="T570" s="299">
        <v>1.0000003257797154</v>
      </c>
      <c r="U570" s="277">
        <v>14296.58</v>
      </c>
      <c r="V570" s="100"/>
      <c r="W570" s="100">
        <f t="shared" si="60"/>
        <v>10127.672015661772</v>
      </c>
      <c r="X570" s="101">
        <f t="shared" si="61"/>
        <v>0.70839823339999997</v>
      </c>
      <c r="Y570" s="102" t="b">
        <f t="shared" si="64"/>
        <v>0</v>
      </c>
      <c r="Z570" s="93">
        <v>14296.58</v>
      </c>
      <c r="AA570" s="103">
        <f t="shared" si="62"/>
        <v>14296.58</v>
      </c>
      <c r="AB570" s="76">
        <v>14296.58</v>
      </c>
      <c r="AC570" s="104" t="b">
        <f t="shared" si="65"/>
        <v>0</v>
      </c>
      <c r="AE570" s="71" t="s">
        <v>319</v>
      </c>
      <c r="AG570" s="105">
        <f t="shared" si="63"/>
        <v>10436.5034</v>
      </c>
      <c r="AH570" s="104">
        <f t="shared" si="66"/>
        <v>10436.5034</v>
      </c>
    </row>
    <row r="571" spans="1:34" s="209" customFormat="1" ht="14.25" customHeight="1" x14ac:dyDescent="0.2">
      <c r="A571" s="198">
        <v>16</v>
      </c>
      <c r="B571" s="199"/>
      <c r="C571" s="200" t="s">
        <v>1796</v>
      </c>
      <c r="D571" s="201"/>
      <c r="E571" s="229"/>
      <c r="F571" s="247"/>
      <c r="G571" s="201"/>
      <c r="H571" s="201"/>
      <c r="I571" s="306"/>
      <c r="J571" s="346"/>
      <c r="K571" s="346"/>
      <c r="L571" s="236"/>
      <c r="M571" s="223">
        <v>21635.620000000003</v>
      </c>
      <c r="N571" s="223"/>
      <c r="O571" s="223"/>
      <c r="P571" s="223">
        <v>21635.6816</v>
      </c>
      <c r="Q571" s="223">
        <v>21635.6816</v>
      </c>
      <c r="R571" s="264">
        <v>-6.1599999997270061E-2</v>
      </c>
      <c r="S571" s="295">
        <v>1.0000028471566795</v>
      </c>
      <c r="T571" s="269"/>
      <c r="U571" s="278"/>
      <c r="V571" s="218"/>
      <c r="W571" s="218">
        <f t="shared" si="60"/>
        <v>0</v>
      </c>
      <c r="X571" s="219" t="e">
        <f t="shared" si="61"/>
        <v>#DIV/0!</v>
      </c>
      <c r="Y571" s="220" t="b">
        <f t="shared" si="64"/>
        <v>1</v>
      </c>
      <c r="Z571" s="201"/>
      <c r="AA571" s="221">
        <f t="shared" si="62"/>
        <v>0</v>
      </c>
      <c r="AB571" s="225">
        <v>29637.919999999998</v>
      </c>
      <c r="AC571" s="209" t="b">
        <f t="shared" si="65"/>
        <v>0</v>
      </c>
      <c r="AE571" s="200" t="s">
        <v>910</v>
      </c>
      <c r="AG571" s="208">
        <f t="shared" si="63"/>
        <v>0</v>
      </c>
      <c r="AH571" s="209">
        <f t="shared" si="66"/>
        <v>0</v>
      </c>
    </row>
    <row r="572" spans="1:34" ht="17.25" customHeight="1" x14ac:dyDescent="0.2">
      <c r="A572" s="143" t="s">
        <v>911</v>
      </c>
      <c r="B572" s="144"/>
      <c r="C572" s="135" t="s">
        <v>1635</v>
      </c>
      <c r="D572" s="145"/>
      <c r="E572" s="233"/>
      <c r="F572" s="256"/>
      <c r="G572" s="145"/>
      <c r="H572" s="145"/>
      <c r="I572" s="309"/>
      <c r="J572" s="350"/>
      <c r="K572" s="350"/>
      <c r="L572" s="239"/>
      <c r="M572" s="146">
        <v>7631.51</v>
      </c>
      <c r="N572" s="146"/>
      <c r="O572" s="146"/>
      <c r="P572" s="146">
        <v>7631.5441000000001</v>
      </c>
      <c r="Q572" s="146">
        <v>7631.5441000000001</v>
      </c>
      <c r="R572" s="267">
        <v>-3.4099999999853026E-2</v>
      </c>
      <c r="S572" s="293"/>
      <c r="T572" s="267"/>
      <c r="U572" s="283"/>
      <c r="V572" s="100"/>
      <c r="W572" s="100">
        <f t="shared" si="60"/>
        <v>0</v>
      </c>
      <c r="X572" s="101" t="e">
        <f t="shared" si="61"/>
        <v>#DIV/0!</v>
      </c>
      <c r="Y572" s="102" t="b">
        <f t="shared" si="64"/>
        <v>1</v>
      </c>
      <c r="Z572" s="145"/>
      <c r="AA572" s="103">
        <f t="shared" si="62"/>
        <v>0</v>
      </c>
      <c r="AB572" s="148">
        <v>10454.17</v>
      </c>
      <c r="AC572" s="104" t="b">
        <f t="shared" si="65"/>
        <v>0</v>
      </c>
      <c r="AE572" s="135" t="s">
        <v>691</v>
      </c>
      <c r="AG572" s="105">
        <f t="shared" si="63"/>
        <v>0</v>
      </c>
      <c r="AH572" s="104">
        <f t="shared" si="66"/>
        <v>0</v>
      </c>
    </row>
    <row r="573" spans="1:34" ht="33" customHeight="1" x14ac:dyDescent="0.2">
      <c r="A573" s="70">
        <v>42370</v>
      </c>
      <c r="B573" s="68">
        <v>91863</v>
      </c>
      <c r="C573" s="99" t="s">
        <v>1614</v>
      </c>
      <c r="D573" s="65" t="s">
        <v>3</v>
      </c>
      <c r="E573" s="228" t="s">
        <v>32</v>
      </c>
      <c r="F573" s="248">
        <v>222</v>
      </c>
      <c r="G573" s="86"/>
      <c r="H573" s="86">
        <v>222</v>
      </c>
      <c r="I573" s="305">
        <v>222</v>
      </c>
      <c r="J573" s="345"/>
      <c r="K573" s="345"/>
      <c r="L573" s="235">
        <v>10.2346</v>
      </c>
      <c r="M573" s="93">
        <v>2272.08</v>
      </c>
      <c r="N573" s="311">
        <v>0</v>
      </c>
      <c r="O573" s="311"/>
      <c r="P573" s="311">
        <v>2272.0812000000001</v>
      </c>
      <c r="Q573" s="311">
        <v>2272.0812000000001</v>
      </c>
      <c r="R573" s="245">
        <v>-1.2000000001535227E-3</v>
      </c>
      <c r="S573" s="313">
        <v>1.0000005281504174</v>
      </c>
      <c r="T573" s="299">
        <v>1.0000005281504174</v>
      </c>
      <c r="U573" s="277">
        <v>14.02</v>
      </c>
      <c r="V573" s="100"/>
      <c r="W573" s="100">
        <f t="shared" si="60"/>
        <v>9.9317432322679995</v>
      </c>
      <c r="X573" s="101">
        <f t="shared" si="61"/>
        <v>0.70839823339999997</v>
      </c>
      <c r="Y573" s="102" t="b">
        <f t="shared" si="64"/>
        <v>0</v>
      </c>
      <c r="Z573" s="88">
        <v>14.02</v>
      </c>
      <c r="AA573" s="103">
        <f t="shared" si="62"/>
        <v>14.02</v>
      </c>
      <c r="AB573" s="76">
        <v>3112.44</v>
      </c>
      <c r="AC573" s="104" t="b">
        <f t="shared" si="65"/>
        <v>0</v>
      </c>
      <c r="AE573" s="106" t="s">
        <v>1278</v>
      </c>
      <c r="AG573" s="105">
        <f t="shared" si="63"/>
        <v>10.2346</v>
      </c>
      <c r="AH573" s="104">
        <f t="shared" si="66"/>
        <v>2272.0812000000001</v>
      </c>
    </row>
    <row r="574" spans="1:34" ht="33" customHeight="1" x14ac:dyDescent="0.2">
      <c r="A574" s="70">
        <v>42371</v>
      </c>
      <c r="B574" s="68">
        <v>91875</v>
      </c>
      <c r="C574" s="99" t="s">
        <v>1615</v>
      </c>
      <c r="D574" s="65" t="s">
        <v>3</v>
      </c>
      <c r="E574" s="228" t="s">
        <v>122</v>
      </c>
      <c r="F574" s="248">
        <v>135</v>
      </c>
      <c r="G574" s="86"/>
      <c r="H574" s="86">
        <v>135</v>
      </c>
      <c r="I574" s="305">
        <v>135</v>
      </c>
      <c r="J574" s="345"/>
      <c r="K574" s="345"/>
      <c r="L574" s="235">
        <v>8.2125000000000004</v>
      </c>
      <c r="M574" s="93">
        <v>1108.68</v>
      </c>
      <c r="N574" s="311">
        <v>0</v>
      </c>
      <c r="O574" s="311"/>
      <c r="P574" s="311">
        <v>1108.6875</v>
      </c>
      <c r="Q574" s="311">
        <v>1108.6875</v>
      </c>
      <c r="R574" s="245">
        <v>-7.4999999999363354E-3</v>
      </c>
      <c r="S574" s="313">
        <v>1.0000067648013853</v>
      </c>
      <c r="T574" s="299">
        <v>1.0000067648013853</v>
      </c>
      <c r="U574" s="277">
        <v>11.25</v>
      </c>
      <c r="V574" s="100"/>
      <c r="W574" s="100">
        <f t="shared" si="60"/>
        <v>7.9694801257499996</v>
      </c>
      <c r="X574" s="101">
        <f t="shared" si="61"/>
        <v>0.70839823339999997</v>
      </c>
      <c r="Y574" s="102" t="b">
        <f t="shared" si="64"/>
        <v>0</v>
      </c>
      <c r="Z574" s="88">
        <v>11.25</v>
      </c>
      <c r="AA574" s="103">
        <f t="shared" si="62"/>
        <v>11.25</v>
      </c>
      <c r="AB574" s="76">
        <v>1518.75</v>
      </c>
      <c r="AC574" s="104" t="b">
        <f t="shared" si="65"/>
        <v>0</v>
      </c>
      <c r="AE574" s="106" t="s">
        <v>1216</v>
      </c>
      <c r="AG574" s="105">
        <f t="shared" si="63"/>
        <v>8.2125000000000004</v>
      </c>
      <c r="AH574" s="104">
        <f t="shared" si="66"/>
        <v>1108.6875</v>
      </c>
    </row>
    <row r="575" spans="1:34" ht="29.25" customHeight="1" x14ac:dyDescent="0.2">
      <c r="A575" s="70">
        <v>42372</v>
      </c>
      <c r="B575" s="68">
        <v>91890</v>
      </c>
      <c r="C575" s="99" t="s">
        <v>1616</v>
      </c>
      <c r="D575" s="65" t="s">
        <v>3</v>
      </c>
      <c r="E575" s="228" t="s">
        <v>122</v>
      </c>
      <c r="F575" s="248">
        <v>31</v>
      </c>
      <c r="G575" s="86"/>
      <c r="H575" s="86">
        <v>31</v>
      </c>
      <c r="I575" s="305">
        <v>31</v>
      </c>
      <c r="J575" s="345"/>
      <c r="K575" s="345"/>
      <c r="L575" s="235">
        <v>13.154599999999999</v>
      </c>
      <c r="M575" s="93">
        <v>407.79</v>
      </c>
      <c r="N575" s="311">
        <v>0</v>
      </c>
      <c r="O575" s="311"/>
      <c r="P575" s="311">
        <v>407.79259999999994</v>
      </c>
      <c r="Q575" s="311">
        <v>407.79259999999994</v>
      </c>
      <c r="R575" s="245">
        <v>-2.5999999999157808E-3</v>
      </c>
      <c r="S575" s="313">
        <v>1.000006375830697</v>
      </c>
      <c r="T575" s="299">
        <v>1.000006375830697</v>
      </c>
      <c r="U575" s="277">
        <v>18.02</v>
      </c>
      <c r="V575" s="100"/>
      <c r="W575" s="100">
        <f t="shared" si="60"/>
        <v>12.765336165868</v>
      </c>
      <c r="X575" s="101">
        <f t="shared" si="61"/>
        <v>0.70839823339999997</v>
      </c>
      <c r="Y575" s="102" t="b">
        <f t="shared" si="64"/>
        <v>0</v>
      </c>
      <c r="Z575" s="88">
        <v>18.02</v>
      </c>
      <c r="AA575" s="103">
        <f t="shared" si="62"/>
        <v>18.02</v>
      </c>
      <c r="AB575" s="82">
        <v>558.62</v>
      </c>
      <c r="AC575" s="104" t="b">
        <f t="shared" si="65"/>
        <v>0</v>
      </c>
      <c r="AE575" s="106" t="s">
        <v>1279</v>
      </c>
      <c r="AG575" s="105">
        <f t="shared" si="63"/>
        <v>13.154599999999999</v>
      </c>
      <c r="AH575" s="104">
        <f t="shared" si="66"/>
        <v>407.79259999999994</v>
      </c>
    </row>
    <row r="576" spans="1:34" ht="18.75" customHeight="1" x14ac:dyDescent="0.2">
      <c r="A576" s="70">
        <v>42373</v>
      </c>
      <c r="B576" s="65" t="s">
        <v>894</v>
      </c>
      <c r="C576" s="99" t="s">
        <v>1617</v>
      </c>
      <c r="D576" s="65" t="s">
        <v>3</v>
      </c>
      <c r="E576" s="228" t="s">
        <v>216</v>
      </c>
      <c r="F576" s="248">
        <v>142</v>
      </c>
      <c r="G576" s="86"/>
      <c r="H576" s="86">
        <v>142</v>
      </c>
      <c r="I576" s="305">
        <v>142</v>
      </c>
      <c r="J576" s="345"/>
      <c r="K576" s="345"/>
      <c r="L576" s="235">
        <v>0.9709000000000001</v>
      </c>
      <c r="M576" s="93">
        <v>137.86000000000001</v>
      </c>
      <c r="N576" s="311">
        <v>0</v>
      </c>
      <c r="O576" s="311"/>
      <c r="P576" s="311">
        <v>137.86780000000002</v>
      </c>
      <c r="Q576" s="311">
        <v>137.86780000000002</v>
      </c>
      <c r="R576" s="245">
        <v>-7.8000000000031378E-3</v>
      </c>
      <c r="S576" s="313">
        <v>1.0000565791382563</v>
      </c>
      <c r="T576" s="299">
        <v>1.0000565791382563</v>
      </c>
      <c r="U576" s="277">
        <v>1.33</v>
      </c>
      <c r="V576" s="100"/>
      <c r="W576" s="100">
        <f t="shared" si="60"/>
        <v>0.94216965042199996</v>
      </c>
      <c r="X576" s="101">
        <f t="shared" si="61"/>
        <v>0.70839823339999997</v>
      </c>
      <c r="Y576" s="102" t="b">
        <f t="shared" si="64"/>
        <v>0</v>
      </c>
      <c r="Z576" s="88">
        <v>1.33</v>
      </c>
      <c r="AA576" s="103">
        <f t="shared" si="62"/>
        <v>1.33</v>
      </c>
      <c r="AB576" s="82">
        <v>188.86</v>
      </c>
      <c r="AC576" s="104" t="b">
        <f t="shared" si="65"/>
        <v>0</v>
      </c>
      <c r="AE576" s="71" t="s">
        <v>678</v>
      </c>
      <c r="AG576" s="105">
        <f t="shared" si="63"/>
        <v>0.9709000000000001</v>
      </c>
      <c r="AH576" s="104">
        <f t="shared" si="66"/>
        <v>137.86780000000002</v>
      </c>
    </row>
    <row r="577" spans="1:34" ht="31.5" customHeight="1" x14ac:dyDescent="0.2">
      <c r="A577" s="70">
        <v>42374</v>
      </c>
      <c r="B577" s="68">
        <v>91854</v>
      </c>
      <c r="C577" s="99" t="s">
        <v>1619</v>
      </c>
      <c r="D577" s="65" t="s">
        <v>3</v>
      </c>
      <c r="E577" s="228" t="s">
        <v>32</v>
      </c>
      <c r="F577" s="248">
        <v>10</v>
      </c>
      <c r="G577" s="86"/>
      <c r="H577" s="86">
        <v>10</v>
      </c>
      <c r="I577" s="305">
        <v>10</v>
      </c>
      <c r="J577" s="345"/>
      <c r="K577" s="345"/>
      <c r="L577" s="235">
        <v>9.1395999999999997</v>
      </c>
      <c r="M577" s="93">
        <v>91.39</v>
      </c>
      <c r="N577" s="311">
        <v>0</v>
      </c>
      <c r="O577" s="311"/>
      <c r="P577" s="311">
        <v>91.396000000000001</v>
      </c>
      <c r="Q577" s="311">
        <v>91.396000000000001</v>
      </c>
      <c r="R577" s="245">
        <v>-6.0000000000002274E-3</v>
      </c>
      <c r="S577" s="313">
        <v>1.0000656526972316</v>
      </c>
      <c r="T577" s="299">
        <v>1.0000656526972316</v>
      </c>
      <c r="U577" s="277">
        <v>12.52</v>
      </c>
      <c r="V577" s="100"/>
      <c r="W577" s="100">
        <f t="shared" si="60"/>
        <v>8.8691458821679987</v>
      </c>
      <c r="X577" s="101">
        <f t="shared" si="61"/>
        <v>0.70839823339999997</v>
      </c>
      <c r="Y577" s="102" t="b">
        <f t="shared" si="64"/>
        <v>0</v>
      </c>
      <c r="Z577" s="88">
        <v>12.52</v>
      </c>
      <c r="AA577" s="103">
        <f t="shared" si="62"/>
        <v>12.52</v>
      </c>
      <c r="AB577" s="82">
        <v>125.2</v>
      </c>
      <c r="AC577" s="104" t="b">
        <f t="shared" si="65"/>
        <v>0</v>
      </c>
      <c r="AE577" s="106" t="s">
        <v>1280</v>
      </c>
      <c r="AG577" s="105">
        <f t="shared" si="63"/>
        <v>9.1395999999999997</v>
      </c>
      <c r="AH577" s="104">
        <f t="shared" si="66"/>
        <v>91.396000000000001</v>
      </c>
    </row>
    <row r="578" spans="1:34" ht="72" customHeight="1" x14ac:dyDescent="0.2">
      <c r="A578" s="70">
        <v>42375</v>
      </c>
      <c r="B578" s="86">
        <v>13.39</v>
      </c>
      <c r="C578" s="99" t="s">
        <v>1620</v>
      </c>
      <c r="D578" s="65" t="s">
        <v>3</v>
      </c>
      <c r="E578" s="228" t="s">
        <v>122</v>
      </c>
      <c r="F578" s="248">
        <v>290</v>
      </c>
      <c r="G578" s="86"/>
      <c r="H578" s="86">
        <v>290</v>
      </c>
      <c r="I578" s="305">
        <v>290</v>
      </c>
      <c r="J578" s="345"/>
      <c r="K578" s="345"/>
      <c r="L578" s="235">
        <v>12.4611</v>
      </c>
      <c r="M578" s="93">
        <v>3613.71</v>
      </c>
      <c r="N578" s="311">
        <v>0</v>
      </c>
      <c r="O578" s="311"/>
      <c r="P578" s="311">
        <v>3613.7190000000001</v>
      </c>
      <c r="Q578" s="311">
        <v>3613.7190000000001</v>
      </c>
      <c r="R578" s="245">
        <v>-9.0000000000145519E-3</v>
      </c>
      <c r="S578" s="313">
        <v>1.0000024905152876</v>
      </c>
      <c r="T578" s="299">
        <v>1.0000024905152876</v>
      </c>
      <c r="U578" s="277">
        <v>17.07</v>
      </c>
      <c r="V578" s="100"/>
      <c r="W578" s="100">
        <f t="shared" si="60"/>
        <v>12.092357844138</v>
      </c>
      <c r="X578" s="101">
        <f t="shared" si="61"/>
        <v>0.70839823339999997</v>
      </c>
      <c r="Y578" s="102" t="b">
        <f t="shared" si="64"/>
        <v>0</v>
      </c>
      <c r="Z578" s="88">
        <v>17.07</v>
      </c>
      <c r="AA578" s="103">
        <f t="shared" si="62"/>
        <v>17.07</v>
      </c>
      <c r="AB578" s="76">
        <v>4950.3</v>
      </c>
      <c r="AC578" s="104" t="b">
        <f t="shared" si="65"/>
        <v>0</v>
      </c>
      <c r="AE578" s="71" t="s">
        <v>680</v>
      </c>
      <c r="AG578" s="105">
        <f t="shared" si="63"/>
        <v>12.4611</v>
      </c>
      <c r="AH578" s="104">
        <f t="shared" si="66"/>
        <v>3613.7190000000001</v>
      </c>
    </row>
    <row r="579" spans="1:34" ht="15.75" customHeight="1" x14ac:dyDescent="0.2">
      <c r="A579" s="143" t="s">
        <v>913</v>
      </c>
      <c r="B579" s="144"/>
      <c r="C579" s="135" t="s">
        <v>1655</v>
      </c>
      <c r="D579" s="145"/>
      <c r="E579" s="233"/>
      <c r="F579" s="256"/>
      <c r="G579" s="145"/>
      <c r="H579" s="145"/>
      <c r="I579" s="309"/>
      <c r="J579" s="350"/>
      <c r="K579" s="350"/>
      <c r="L579" s="239"/>
      <c r="M579" s="146">
        <v>3739.06</v>
      </c>
      <c r="N579" s="146"/>
      <c r="O579" s="146"/>
      <c r="P579" s="146">
        <v>3739.06</v>
      </c>
      <c r="Q579" s="146">
        <v>3739.06</v>
      </c>
      <c r="R579" s="267">
        <v>0</v>
      </c>
      <c r="S579" s="293">
        <v>1</v>
      </c>
      <c r="T579" s="267"/>
      <c r="U579" s="283"/>
      <c r="V579" s="100"/>
      <c r="W579" s="100">
        <f t="shared" si="60"/>
        <v>0</v>
      </c>
      <c r="X579" s="101" t="e">
        <f t="shared" si="61"/>
        <v>#DIV/0!</v>
      </c>
      <c r="Y579" s="102" t="b">
        <f t="shared" si="64"/>
        <v>1</v>
      </c>
      <c r="Z579" s="145"/>
      <c r="AA579" s="103">
        <f t="shared" si="62"/>
        <v>0</v>
      </c>
      <c r="AB579" s="148">
        <v>5122</v>
      </c>
      <c r="AC579" s="104" t="b">
        <f t="shared" si="65"/>
        <v>0</v>
      </c>
      <c r="AE579" s="135" t="s">
        <v>697</v>
      </c>
      <c r="AG579" s="105">
        <f t="shared" si="63"/>
        <v>0</v>
      </c>
      <c r="AH579" s="104">
        <f t="shared" si="66"/>
        <v>0</v>
      </c>
    </row>
    <row r="580" spans="1:34" ht="33" customHeight="1" x14ac:dyDescent="0.2">
      <c r="A580" s="70">
        <v>42401</v>
      </c>
      <c r="B580" s="68">
        <v>91924</v>
      </c>
      <c r="C580" s="99" t="s">
        <v>1797</v>
      </c>
      <c r="D580" s="65" t="s">
        <v>3</v>
      </c>
      <c r="E580" s="228" t="s">
        <v>32</v>
      </c>
      <c r="F580" s="250">
        <v>1300</v>
      </c>
      <c r="G580" s="94"/>
      <c r="H580" s="94">
        <v>1300</v>
      </c>
      <c r="I580" s="305">
        <v>1300</v>
      </c>
      <c r="J580" s="345"/>
      <c r="K580" s="345"/>
      <c r="L580" s="235">
        <v>2.8761999999999999</v>
      </c>
      <c r="M580" s="93">
        <v>3739.06</v>
      </c>
      <c r="N580" s="311">
        <v>0</v>
      </c>
      <c r="O580" s="311"/>
      <c r="P580" s="311">
        <v>3739.06</v>
      </c>
      <c r="Q580" s="311">
        <v>3739.06</v>
      </c>
      <c r="R580" s="245">
        <v>0</v>
      </c>
      <c r="S580" s="313">
        <v>1</v>
      </c>
      <c r="T580" s="299">
        <v>1</v>
      </c>
      <c r="U580" s="277">
        <v>3.94</v>
      </c>
      <c r="V580" s="100"/>
      <c r="W580" s="100">
        <f t="shared" si="60"/>
        <v>2.7910890395959997</v>
      </c>
      <c r="X580" s="101">
        <f t="shared" si="61"/>
        <v>0.70839823339999997</v>
      </c>
      <c r="Y580" s="102" t="b">
        <f t="shared" si="64"/>
        <v>0</v>
      </c>
      <c r="Z580" s="86">
        <v>3.94</v>
      </c>
      <c r="AA580" s="103">
        <f t="shared" si="62"/>
        <v>3.94</v>
      </c>
      <c r="AB580" s="76">
        <v>5122</v>
      </c>
      <c r="AC580" s="104" t="b">
        <f t="shared" si="65"/>
        <v>0</v>
      </c>
      <c r="AE580" s="71" t="s">
        <v>1233</v>
      </c>
      <c r="AG580" s="105">
        <f t="shared" si="63"/>
        <v>2.8761999999999999</v>
      </c>
      <c r="AH580" s="104">
        <f t="shared" si="66"/>
        <v>3739.06</v>
      </c>
    </row>
    <row r="581" spans="1:34" ht="16.5" customHeight="1" x14ac:dyDescent="0.2">
      <c r="A581" s="143" t="s">
        <v>914</v>
      </c>
      <c r="B581" s="144"/>
      <c r="C581" s="135" t="s">
        <v>219</v>
      </c>
      <c r="D581" s="145"/>
      <c r="E581" s="233"/>
      <c r="F581" s="256"/>
      <c r="G581" s="145"/>
      <c r="H581" s="145"/>
      <c r="I581" s="309"/>
      <c r="J581" s="350"/>
      <c r="K581" s="350"/>
      <c r="L581" s="239"/>
      <c r="M581" s="146">
        <v>909.94999999999993</v>
      </c>
      <c r="N581" s="146"/>
      <c r="O581" s="146"/>
      <c r="P581" s="146">
        <v>909.95960000000002</v>
      </c>
      <c r="Q581" s="146">
        <v>909.95960000000002</v>
      </c>
      <c r="R581" s="267">
        <v>-9.6000000000913133E-3</v>
      </c>
      <c r="S581" s="293">
        <v>1.0000105500302214</v>
      </c>
      <c r="T581" s="267"/>
      <c r="U581" s="283"/>
      <c r="V581" s="100"/>
      <c r="W581" s="100">
        <f t="shared" si="60"/>
        <v>0</v>
      </c>
      <c r="X581" s="101" t="e">
        <f t="shared" si="61"/>
        <v>#DIV/0!</v>
      </c>
      <c r="Y581" s="102" t="b">
        <f t="shared" si="64"/>
        <v>1</v>
      </c>
      <c r="Z581" s="145"/>
      <c r="AA581" s="103">
        <f t="shared" si="62"/>
        <v>0</v>
      </c>
      <c r="AB581" s="148">
        <v>1246.52</v>
      </c>
      <c r="AC581" s="104" t="b">
        <f t="shared" si="65"/>
        <v>0</v>
      </c>
      <c r="AE581" s="135" t="s">
        <v>695</v>
      </c>
      <c r="AG581" s="105">
        <f t="shared" si="63"/>
        <v>0</v>
      </c>
      <c r="AH581" s="104">
        <f t="shared" si="66"/>
        <v>0</v>
      </c>
    </row>
    <row r="582" spans="1:34" ht="33.75" customHeight="1" x14ac:dyDescent="0.2">
      <c r="A582" s="70">
        <v>42430</v>
      </c>
      <c r="B582" s="68">
        <v>91940</v>
      </c>
      <c r="C582" s="99" t="s">
        <v>1622</v>
      </c>
      <c r="D582" s="65" t="s">
        <v>3</v>
      </c>
      <c r="E582" s="228" t="s">
        <v>122</v>
      </c>
      <c r="F582" s="248">
        <v>43</v>
      </c>
      <c r="G582" s="86"/>
      <c r="H582" s="86">
        <v>43</v>
      </c>
      <c r="I582" s="305">
        <v>43</v>
      </c>
      <c r="J582" s="345"/>
      <c r="K582" s="345"/>
      <c r="L582" s="235">
        <v>17.928799999999999</v>
      </c>
      <c r="M582" s="93">
        <v>770.93</v>
      </c>
      <c r="N582" s="311">
        <v>0</v>
      </c>
      <c r="O582" s="311"/>
      <c r="P582" s="311">
        <v>770.9384</v>
      </c>
      <c r="Q582" s="311">
        <v>770.9384</v>
      </c>
      <c r="R582" s="245">
        <v>-8.4000000000514774E-3</v>
      </c>
      <c r="S582" s="313">
        <v>1.0000108959308887</v>
      </c>
      <c r="T582" s="299">
        <v>1.0000108959308887</v>
      </c>
      <c r="U582" s="277">
        <v>24.56</v>
      </c>
      <c r="V582" s="100"/>
      <c r="W582" s="100">
        <f t="shared" si="60"/>
        <v>17.398260612304</v>
      </c>
      <c r="X582" s="101">
        <f t="shared" si="61"/>
        <v>0.70839823340000008</v>
      </c>
      <c r="Y582" s="102" t="b">
        <f t="shared" si="64"/>
        <v>0</v>
      </c>
      <c r="Z582" s="88">
        <v>24.56</v>
      </c>
      <c r="AA582" s="103">
        <f t="shared" si="62"/>
        <v>24.56</v>
      </c>
      <c r="AB582" s="76">
        <v>1056.08</v>
      </c>
      <c r="AC582" s="104" t="b">
        <f t="shared" si="65"/>
        <v>0</v>
      </c>
      <c r="AE582" s="106" t="s">
        <v>1281</v>
      </c>
      <c r="AG582" s="105">
        <f t="shared" si="63"/>
        <v>17.928799999999999</v>
      </c>
      <c r="AH582" s="104">
        <f t="shared" si="66"/>
        <v>770.9384</v>
      </c>
    </row>
    <row r="583" spans="1:34" ht="30.75" customHeight="1" x14ac:dyDescent="0.2">
      <c r="A583" s="70">
        <v>42431</v>
      </c>
      <c r="B583" s="68">
        <v>91942</v>
      </c>
      <c r="C583" s="99" t="s">
        <v>1623</v>
      </c>
      <c r="D583" s="65" t="s">
        <v>3</v>
      </c>
      <c r="E583" s="228" t="s">
        <v>122</v>
      </c>
      <c r="F583" s="248">
        <v>4</v>
      </c>
      <c r="G583" s="86"/>
      <c r="H583" s="86">
        <v>4</v>
      </c>
      <c r="I583" s="305">
        <v>4</v>
      </c>
      <c r="J583" s="345"/>
      <c r="K583" s="345"/>
      <c r="L583" s="235">
        <v>34.755299999999998</v>
      </c>
      <c r="M583" s="93">
        <v>139.02000000000001</v>
      </c>
      <c r="N583" s="311">
        <v>0</v>
      </c>
      <c r="O583" s="311"/>
      <c r="P583" s="311">
        <v>139.02119999999999</v>
      </c>
      <c r="Q583" s="311">
        <v>139.02119999999999</v>
      </c>
      <c r="R583" s="245">
        <v>-1.1999999999829924E-3</v>
      </c>
      <c r="S583" s="313">
        <v>1.000008631851532</v>
      </c>
      <c r="T583" s="299">
        <v>1.000008631851532</v>
      </c>
      <c r="U583" s="277">
        <v>47.61</v>
      </c>
      <c r="V583" s="100"/>
      <c r="W583" s="100">
        <f t="shared" si="60"/>
        <v>33.726839892173999</v>
      </c>
      <c r="X583" s="101">
        <f t="shared" si="61"/>
        <v>0.70839823339999997</v>
      </c>
      <c r="Y583" s="102" t="b">
        <f t="shared" si="64"/>
        <v>0</v>
      </c>
      <c r="Z583" s="88">
        <v>47.61</v>
      </c>
      <c r="AA583" s="103">
        <f t="shared" si="62"/>
        <v>47.61</v>
      </c>
      <c r="AB583" s="82">
        <v>190.44</v>
      </c>
      <c r="AC583" s="104" t="b">
        <f t="shared" si="65"/>
        <v>0</v>
      </c>
      <c r="AE583" s="106" t="s">
        <v>1282</v>
      </c>
      <c r="AG583" s="105">
        <f t="shared" si="63"/>
        <v>34.755299999999998</v>
      </c>
      <c r="AH583" s="104">
        <f t="shared" si="66"/>
        <v>139.02119999999999</v>
      </c>
    </row>
    <row r="584" spans="1:34" ht="21" customHeight="1" x14ac:dyDescent="0.2">
      <c r="A584" s="143" t="s">
        <v>915</v>
      </c>
      <c r="B584" s="144"/>
      <c r="C584" s="135" t="s">
        <v>1756</v>
      </c>
      <c r="D584" s="145"/>
      <c r="E584" s="233"/>
      <c r="F584" s="256"/>
      <c r="G584" s="145"/>
      <c r="H584" s="145"/>
      <c r="I584" s="309"/>
      <c r="J584" s="350"/>
      <c r="K584" s="350"/>
      <c r="L584" s="239"/>
      <c r="M584" s="146">
        <v>9355.1</v>
      </c>
      <c r="N584" s="146"/>
      <c r="O584" s="146"/>
      <c r="P584" s="146">
        <v>9355.1178999999993</v>
      </c>
      <c r="Q584" s="146">
        <v>9355.1178999999993</v>
      </c>
      <c r="R584" s="267">
        <v>-1.7899999998917338E-2</v>
      </c>
      <c r="S584" s="293"/>
      <c r="T584" s="267"/>
      <c r="U584" s="283"/>
      <c r="V584" s="100"/>
      <c r="W584" s="100">
        <f t="shared" si="60"/>
        <v>0</v>
      </c>
      <c r="X584" s="101" t="e">
        <f t="shared" si="61"/>
        <v>#DIV/0!</v>
      </c>
      <c r="Y584" s="102" t="b">
        <f t="shared" si="64"/>
        <v>1</v>
      </c>
      <c r="Z584" s="145"/>
      <c r="AA584" s="103">
        <f t="shared" si="62"/>
        <v>0</v>
      </c>
      <c r="AB584" s="148">
        <v>12815.23</v>
      </c>
      <c r="AC584" s="104" t="b">
        <f t="shared" si="65"/>
        <v>0</v>
      </c>
      <c r="AE584" s="135" t="s">
        <v>891</v>
      </c>
      <c r="AG584" s="105">
        <f t="shared" si="63"/>
        <v>0</v>
      </c>
      <c r="AH584" s="104">
        <f t="shared" si="66"/>
        <v>0</v>
      </c>
    </row>
    <row r="585" spans="1:34" ht="36" customHeight="1" x14ac:dyDescent="0.2">
      <c r="A585" s="70">
        <v>42461</v>
      </c>
      <c r="B585" s="65" t="s">
        <v>916</v>
      </c>
      <c r="C585" s="99" t="s">
        <v>1798</v>
      </c>
      <c r="D585" s="65" t="s">
        <v>3</v>
      </c>
      <c r="E585" s="228" t="s">
        <v>122</v>
      </c>
      <c r="F585" s="248">
        <v>1</v>
      </c>
      <c r="G585" s="86"/>
      <c r="H585" s="86">
        <v>1</v>
      </c>
      <c r="I585" s="305">
        <v>1</v>
      </c>
      <c r="J585" s="345"/>
      <c r="K585" s="345"/>
      <c r="L585" s="235">
        <v>1057.0764999999999</v>
      </c>
      <c r="M585" s="93">
        <v>1057.07</v>
      </c>
      <c r="N585" s="311">
        <v>0</v>
      </c>
      <c r="O585" s="311"/>
      <c r="P585" s="311">
        <v>1057.0764999999999</v>
      </c>
      <c r="Q585" s="311">
        <v>1057.0764999999999</v>
      </c>
      <c r="R585" s="245">
        <v>-6.4999999999599822E-3</v>
      </c>
      <c r="S585" s="313">
        <v>1.0000061490724361</v>
      </c>
      <c r="T585" s="299">
        <v>1.0000061490724361</v>
      </c>
      <c r="U585" s="277">
        <v>1448.05</v>
      </c>
      <c r="V585" s="100"/>
      <c r="W585" s="100">
        <f t="shared" si="60"/>
        <v>1025.79606187487</v>
      </c>
      <c r="X585" s="101">
        <f t="shared" si="61"/>
        <v>0.70839823340000008</v>
      </c>
      <c r="Y585" s="102" t="b">
        <f t="shared" si="64"/>
        <v>0</v>
      </c>
      <c r="Z585" s="93">
        <v>1448.05</v>
      </c>
      <c r="AA585" s="103">
        <f t="shared" si="62"/>
        <v>1448.05</v>
      </c>
      <c r="AB585" s="76">
        <v>1448.05</v>
      </c>
      <c r="AC585" s="104" t="b">
        <f t="shared" si="65"/>
        <v>0</v>
      </c>
      <c r="AE585" s="71" t="s">
        <v>1234</v>
      </c>
      <c r="AG585" s="105">
        <f t="shared" si="63"/>
        <v>1057.0764999999999</v>
      </c>
      <c r="AH585" s="104">
        <f t="shared" si="66"/>
        <v>1057.0764999999999</v>
      </c>
    </row>
    <row r="586" spans="1:34" ht="51.75" customHeight="1" x14ac:dyDescent="0.2">
      <c r="A586" s="70">
        <v>42462</v>
      </c>
      <c r="B586" s="65" t="s">
        <v>917</v>
      </c>
      <c r="C586" s="99" t="s">
        <v>1799</v>
      </c>
      <c r="D586" s="65" t="s">
        <v>3</v>
      </c>
      <c r="E586" s="228" t="s">
        <v>122</v>
      </c>
      <c r="F586" s="248">
        <v>20</v>
      </c>
      <c r="G586" s="86"/>
      <c r="H586" s="86">
        <v>20</v>
      </c>
      <c r="I586" s="305">
        <v>20</v>
      </c>
      <c r="J586" s="345"/>
      <c r="K586" s="345"/>
      <c r="L586" s="235">
        <v>346.32659999999998</v>
      </c>
      <c r="M586" s="93">
        <v>6926.53</v>
      </c>
      <c r="N586" s="311">
        <v>0</v>
      </c>
      <c r="O586" s="311"/>
      <c r="P586" s="311">
        <v>6926.5319999999992</v>
      </c>
      <c r="Q586" s="311">
        <v>6926.5319999999992</v>
      </c>
      <c r="R586" s="245">
        <v>-1.9999999994979589E-3</v>
      </c>
      <c r="S586" s="313">
        <v>1.0000002887448693</v>
      </c>
      <c r="T586" s="299">
        <v>1.0000002887448693</v>
      </c>
      <c r="U586" s="277">
        <v>474.42</v>
      </c>
      <c r="V586" s="100"/>
      <c r="W586" s="100">
        <f t="shared" si="60"/>
        <v>336.07828988962797</v>
      </c>
      <c r="X586" s="101">
        <f t="shared" si="61"/>
        <v>0.70839823339999985</v>
      </c>
      <c r="Y586" s="102" t="b">
        <f t="shared" si="64"/>
        <v>0</v>
      </c>
      <c r="Z586" s="88">
        <v>474.42</v>
      </c>
      <c r="AA586" s="103">
        <f t="shared" si="62"/>
        <v>474.42</v>
      </c>
      <c r="AB586" s="76">
        <v>9488.4</v>
      </c>
      <c r="AC586" s="104" t="b">
        <f t="shared" si="65"/>
        <v>0</v>
      </c>
      <c r="AE586" s="106" t="s">
        <v>1349</v>
      </c>
      <c r="AG586" s="105">
        <f t="shared" si="63"/>
        <v>346.32659999999998</v>
      </c>
      <c r="AH586" s="104">
        <f t="shared" si="66"/>
        <v>6926.5319999999992</v>
      </c>
    </row>
    <row r="587" spans="1:34" ht="30.75" customHeight="1" x14ac:dyDescent="0.2">
      <c r="A587" s="70">
        <v>42463</v>
      </c>
      <c r="B587" s="65" t="s">
        <v>918</v>
      </c>
      <c r="C587" s="99" t="s">
        <v>1800</v>
      </c>
      <c r="D587" s="65" t="s">
        <v>3</v>
      </c>
      <c r="E587" s="228" t="s">
        <v>122</v>
      </c>
      <c r="F587" s="248">
        <v>2</v>
      </c>
      <c r="G587" s="86"/>
      <c r="H587" s="86">
        <v>2</v>
      </c>
      <c r="I587" s="305">
        <v>2</v>
      </c>
      <c r="J587" s="345"/>
      <c r="K587" s="345"/>
      <c r="L587" s="235">
        <v>501.20339999999999</v>
      </c>
      <c r="M587" s="93">
        <v>1002.4</v>
      </c>
      <c r="N587" s="311">
        <v>0</v>
      </c>
      <c r="O587" s="311"/>
      <c r="P587" s="311">
        <v>1002.4068</v>
      </c>
      <c r="Q587" s="311">
        <v>1002.4068</v>
      </c>
      <c r="R587" s="245">
        <v>-6.7999999999983629E-3</v>
      </c>
      <c r="S587" s="313">
        <v>1.0000067837190743</v>
      </c>
      <c r="T587" s="299">
        <v>1.0000067837190743</v>
      </c>
      <c r="U587" s="277">
        <v>686.58</v>
      </c>
      <c r="V587" s="100"/>
      <c r="W587" s="100">
        <f t="shared" si="60"/>
        <v>486.37205908777202</v>
      </c>
      <c r="X587" s="101">
        <f t="shared" si="61"/>
        <v>0.70839823339999997</v>
      </c>
      <c r="Y587" s="102" t="b">
        <f t="shared" si="64"/>
        <v>0</v>
      </c>
      <c r="Z587" s="88">
        <v>686.58</v>
      </c>
      <c r="AA587" s="103">
        <f t="shared" si="62"/>
        <v>686.58</v>
      </c>
      <c r="AB587" s="76">
        <v>1373.16</v>
      </c>
      <c r="AC587" s="104" t="b">
        <f t="shared" si="65"/>
        <v>0</v>
      </c>
      <c r="AE587" s="106" t="s">
        <v>1350</v>
      </c>
      <c r="AG587" s="105">
        <f t="shared" si="63"/>
        <v>501.20339999999999</v>
      </c>
      <c r="AH587" s="104">
        <f t="shared" si="66"/>
        <v>1002.4068</v>
      </c>
    </row>
    <row r="588" spans="1:34" ht="44.25" customHeight="1" x14ac:dyDescent="0.2">
      <c r="A588" s="70">
        <v>42464</v>
      </c>
      <c r="B588" s="65" t="s">
        <v>919</v>
      </c>
      <c r="C588" s="99" t="s">
        <v>1801</v>
      </c>
      <c r="D588" s="65" t="s">
        <v>3</v>
      </c>
      <c r="E588" s="228" t="s">
        <v>122</v>
      </c>
      <c r="F588" s="248">
        <v>1</v>
      </c>
      <c r="G588" s="86"/>
      <c r="H588" s="86">
        <v>1</v>
      </c>
      <c r="I588" s="305">
        <v>1</v>
      </c>
      <c r="J588" s="345"/>
      <c r="K588" s="345"/>
      <c r="L588" s="235">
        <v>369.1026</v>
      </c>
      <c r="M588" s="93">
        <v>369.1</v>
      </c>
      <c r="N588" s="311">
        <v>0</v>
      </c>
      <c r="O588" s="311"/>
      <c r="P588" s="311">
        <v>369.1026</v>
      </c>
      <c r="Q588" s="311">
        <v>369.1026</v>
      </c>
      <c r="R588" s="245">
        <v>-2.5999999999726242E-3</v>
      </c>
      <c r="S588" s="313">
        <v>1.0000070441614737</v>
      </c>
      <c r="T588" s="299">
        <v>1.0000070441614737</v>
      </c>
      <c r="U588" s="277">
        <v>505.62</v>
      </c>
      <c r="V588" s="100"/>
      <c r="W588" s="100">
        <f t="shared" si="60"/>
        <v>358.18031477170797</v>
      </c>
      <c r="X588" s="101">
        <f t="shared" si="61"/>
        <v>0.70839823339999997</v>
      </c>
      <c r="Y588" s="102" t="b">
        <f t="shared" si="64"/>
        <v>0</v>
      </c>
      <c r="Z588" s="88">
        <v>505.62</v>
      </c>
      <c r="AA588" s="103">
        <f t="shared" si="62"/>
        <v>505.62</v>
      </c>
      <c r="AB588" s="82">
        <v>505.62</v>
      </c>
      <c r="AC588" s="104" t="b">
        <f t="shared" si="65"/>
        <v>0</v>
      </c>
      <c r="AE588" s="106" t="s">
        <v>1351</v>
      </c>
      <c r="AG588" s="105">
        <f t="shared" si="63"/>
        <v>369.1026</v>
      </c>
      <c r="AH588" s="104">
        <f t="shared" si="66"/>
        <v>369.1026</v>
      </c>
    </row>
    <row r="589" spans="1:34" s="209" customFormat="1" ht="21.75" customHeight="1" x14ac:dyDescent="0.2">
      <c r="A589" s="198">
        <v>17</v>
      </c>
      <c r="B589" s="199"/>
      <c r="C589" s="338" t="s">
        <v>1802</v>
      </c>
      <c r="D589" s="339"/>
      <c r="E589" s="339"/>
      <c r="F589" s="339"/>
      <c r="G589" s="339"/>
      <c r="H589" s="339"/>
      <c r="I589" s="339"/>
      <c r="J589" s="339"/>
      <c r="K589" s="339"/>
      <c r="L589" s="340"/>
      <c r="M589" s="223">
        <v>34231.43</v>
      </c>
      <c r="N589" s="223"/>
      <c r="O589" s="223"/>
      <c r="P589" s="223">
        <v>20089.31165</v>
      </c>
      <c r="Q589" s="223">
        <v>33289.138399999996</v>
      </c>
      <c r="R589" s="264">
        <v>942.29160000000411</v>
      </c>
      <c r="S589" s="295">
        <v>0.58686743878359737</v>
      </c>
      <c r="T589" s="269"/>
      <c r="U589" s="224"/>
      <c r="V589" s="218"/>
      <c r="W589" s="218">
        <f t="shared" si="60"/>
        <v>0</v>
      </c>
      <c r="X589" s="219" t="e">
        <f t="shared" si="61"/>
        <v>#DIV/0!</v>
      </c>
      <c r="Y589" s="220" t="b">
        <f t="shared" si="64"/>
        <v>1</v>
      </c>
      <c r="Z589" s="226"/>
      <c r="AA589" s="221">
        <f t="shared" si="62"/>
        <v>0</v>
      </c>
      <c r="AB589" s="225">
        <v>46892.47</v>
      </c>
      <c r="AC589" s="209" t="b">
        <f t="shared" si="65"/>
        <v>0</v>
      </c>
      <c r="AG589" s="208">
        <f t="shared" si="63"/>
        <v>0</v>
      </c>
      <c r="AH589" s="209">
        <f t="shared" si="66"/>
        <v>0</v>
      </c>
    </row>
    <row r="590" spans="1:34" ht="16.5" customHeight="1" x14ac:dyDescent="0.2">
      <c r="A590" s="143" t="s">
        <v>920</v>
      </c>
      <c r="B590" s="144"/>
      <c r="C590" s="135" t="s">
        <v>1635</v>
      </c>
      <c r="D590" s="145"/>
      <c r="E590" s="233"/>
      <c r="F590" s="256"/>
      <c r="G590" s="145"/>
      <c r="H590" s="145"/>
      <c r="I590" s="309"/>
      <c r="J590" s="350"/>
      <c r="K590" s="350"/>
      <c r="L590" s="239"/>
      <c r="M590" s="149">
        <v>561.54000000000008</v>
      </c>
      <c r="N590" s="149"/>
      <c r="O590" s="149"/>
      <c r="P590" s="149">
        <v>0</v>
      </c>
      <c r="Q590" s="149">
        <v>0</v>
      </c>
      <c r="R590" s="267">
        <v>561.54000000000008</v>
      </c>
      <c r="S590" s="294">
        <v>0</v>
      </c>
      <c r="T590" s="268"/>
      <c r="U590" s="283"/>
      <c r="V590" s="100"/>
      <c r="W590" s="100">
        <f t="shared" si="60"/>
        <v>0</v>
      </c>
      <c r="X590" s="101" t="e">
        <f t="shared" si="61"/>
        <v>#DIV/0!</v>
      </c>
      <c r="Y590" s="102" t="b">
        <f t="shared" si="64"/>
        <v>1</v>
      </c>
      <c r="Z590" s="145"/>
      <c r="AA590" s="103">
        <f t="shared" si="62"/>
        <v>0</v>
      </c>
      <c r="AB590" s="151">
        <v>769.26</v>
      </c>
      <c r="AC590" s="104" t="b">
        <f t="shared" si="65"/>
        <v>0</v>
      </c>
      <c r="AE590" s="135" t="s">
        <v>691</v>
      </c>
      <c r="AG590" s="105">
        <f t="shared" si="63"/>
        <v>0</v>
      </c>
      <c r="AH590" s="104">
        <f t="shared" si="66"/>
        <v>0</v>
      </c>
    </row>
    <row r="591" spans="1:34" ht="35.25" customHeight="1" x14ac:dyDescent="0.2">
      <c r="A591" s="70">
        <v>42736</v>
      </c>
      <c r="B591" s="66">
        <v>91863</v>
      </c>
      <c r="C591" s="99" t="s">
        <v>1614</v>
      </c>
      <c r="D591" s="65" t="s">
        <v>3</v>
      </c>
      <c r="E591" s="228" t="s">
        <v>32</v>
      </c>
      <c r="F591" s="246">
        <v>36</v>
      </c>
      <c r="G591" s="88"/>
      <c r="H591" s="88"/>
      <c r="I591" s="305">
        <v>0</v>
      </c>
      <c r="J591" s="345"/>
      <c r="K591" s="345"/>
      <c r="L591" s="235">
        <v>10.2346</v>
      </c>
      <c r="M591" s="93">
        <v>368.44</v>
      </c>
      <c r="N591" s="311">
        <v>0</v>
      </c>
      <c r="O591" s="311"/>
      <c r="P591" s="311">
        <v>0</v>
      </c>
      <c r="Q591" s="311">
        <v>0</v>
      </c>
      <c r="R591" s="245">
        <v>368.44</v>
      </c>
      <c r="S591" s="313">
        <v>0</v>
      </c>
      <c r="T591" s="299">
        <v>0</v>
      </c>
      <c r="U591" s="277">
        <v>14.02</v>
      </c>
      <c r="V591" s="100"/>
      <c r="W591" s="100">
        <f t="shared" ref="W591:W654" si="67">$V$10*U591</f>
        <v>9.9317432322679995</v>
      </c>
      <c r="X591" s="101">
        <f t="shared" si="61"/>
        <v>0.70839823339999997</v>
      </c>
      <c r="Y591" s="102" t="b">
        <f t="shared" si="64"/>
        <v>0</v>
      </c>
      <c r="Z591" s="88">
        <v>14.02</v>
      </c>
      <c r="AA591" s="103">
        <f t="shared" si="62"/>
        <v>14.02</v>
      </c>
      <c r="AB591" s="82">
        <v>504.72</v>
      </c>
      <c r="AC591" s="104" t="b">
        <f t="shared" si="65"/>
        <v>0</v>
      </c>
      <c r="AE591" s="71" t="s">
        <v>1278</v>
      </c>
      <c r="AG591" s="105">
        <f t="shared" si="63"/>
        <v>10.2346</v>
      </c>
      <c r="AH591" s="104">
        <f t="shared" si="66"/>
        <v>368.44560000000001</v>
      </c>
    </row>
    <row r="592" spans="1:34" ht="33.75" customHeight="1" x14ac:dyDescent="0.2">
      <c r="A592" s="70">
        <v>42737</v>
      </c>
      <c r="B592" s="66">
        <v>91875</v>
      </c>
      <c r="C592" s="99" t="s">
        <v>1615</v>
      </c>
      <c r="D592" s="65" t="s">
        <v>3</v>
      </c>
      <c r="E592" s="228" t="s">
        <v>122</v>
      </c>
      <c r="F592" s="246">
        <v>18</v>
      </c>
      <c r="G592" s="88"/>
      <c r="H592" s="88"/>
      <c r="I592" s="305">
        <v>0</v>
      </c>
      <c r="J592" s="345"/>
      <c r="K592" s="345"/>
      <c r="L592" s="235">
        <v>8.2125000000000004</v>
      </c>
      <c r="M592" s="93">
        <v>147.82</v>
      </c>
      <c r="N592" s="311">
        <v>0</v>
      </c>
      <c r="O592" s="311"/>
      <c r="P592" s="311">
        <v>0</v>
      </c>
      <c r="Q592" s="311">
        <v>0</v>
      </c>
      <c r="R592" s="245">
        <v>147.82</v>
      </c>
      <c r="S592" s="313">
        <v>0</v>
      </c>
      <c r="T592" s="299">
        <v>0</v>
      </c>
      <c r="U592" s="277">
        <v>11.25</v>
      </c>
      <c r="V592" s="100"/>
      <c r="W592" s="100">
        <f t="shared" si="67"/>
        <v>7.9694801257499996</v>
      </c>
      <c r="X592" s="101">
        <f t="shared" ref="X592:X655" si="68">W592/U592</f>
        <v>0.70839823339999997</v>
      </c>
      <c r="Y592" s="102" t="b">
        <f t="shared" si="64"/>
        <v>0</v>
      </c>
      <c r="Z592" s="88">
        <v>11.25</v>
      </c>
      <c r="AA592" s="103">
        <f t="shared" ref="AA592:AA655" si="69">Z592*$AA$13</f>
        <v>11.25</v>
      </c>
      <c r="AB592" s="82">
        <v>202.5</v>
      </c>
      <c r="AC592" s="104" t="b">
        <f t="shared" si="65"/>
        <v>0</v>
      </c>
      <c r="AE592" s="71" t="s">
        <v>1216</v>
      </c>
      <c r="AG592" s="105">
        <f t="shared" ref="AG592:AG655" si="70">U592-(U592*27%)</f>
        <v>8.2125000000000004</v>
      </c>
      <c r="AH592" s="104">
        <f t="shared" si="66"/>
        <v>147.82500000000002</v>
      </c>
    </row>
    <row r="593" spans="1:34" ht="33" customHeight="1" x14ac:dyDescent="0.2">
      <c r="A593" s="70">
        <v>42738</v>
      </c>
      <c r="B593" s="66">
        <v>91890</v>
      </c>
      <c r="C593" s="99" t="s">
        <v>1616</v>
      </c>
      <c r="D593" s="65" t="s">
        <v>3</v>
      </c>
      <c r="E593" s="228" t="s">
        <v>122</v>
      </c>
      <c r="F593" s="246">
        <v>3</v>
      </c>
      <c r="G593" s="88"/>
      <c r="H593" s="88"/>
      <c r="I593" s="305">
        <v>0</v>
      </c>
      <c r="J593" s="345"/>
      <c r="K593" s="345"/>
      <c r="L593" s="235">
        <v>13.154599999999999</v>
      </c>
      <c r="M593" s="93">
        <v>39.46</v>
      </c>
      <c r="N593" s="311">
        <v>0</v>
      </c>
      <c r="O593" s="311"/>
      <c r="P593" s="311">
        <v>0</v>
      </c>
      <c r="Q593" s="311">
        <v>0</v>
      </c>
      <c r="R593" s="245">
        <v>39.46</v>
      </c>
      <c r="S593" s="313">
        <v>0</v>
      </c>
      <c r="T593" s="299">
        <v>0</v>
      </c>
      <c r="U593" s="277">
        <v>18.02</v>
      </c>
      <c r="V593" s="100"/>
      <c r="W593" s="100">
        <f t="shared" si="67"/>
        <v>12.765336165868</v>
      </c>
      <c r="X593" s="101">
        <f t="shared" si="68"/>
        <v>0.70839823339999997</v>
      </c>
      <c r="Y593" s="102" t="b">
        <f t="shared" si="64"/>
        <v>0</v>
      </c>
      <c r="Z593" s="88">
        <v>18.02</v>
      </c>
      <c r="AA593" s="103">
        <f t="shared" si="69"/>
        <v>18.02</v>
      </c>
      <c r="AB593" s="82">
        <v>54.06</v>
      </c>
      <c r="AC593" s="104" t="b">
        <f t="shared" si="65"/>
        <v>0</v>
      </c>
      <c r="AE593" s="71" t="s">
        <v>1279</v>
      </c>
      <c r="AG593" s="105">
        <f t="shared" si="70"/>
        <v>13.154599999999999</v>
      </c>
      <c r="AH593" s="104">
        <f t="shared" si="66"/>
        <v>39.463799999999992</v>
      </c>
    </row>
    <row r="594" spans="1:34" ht="17.25" customHeight="1" x14ac:dyDescent="0.2">
      <c r="A594" s="70">
        <v>42739</v>
      </c>
      <c r="B594" s="65" t="s">
        <v>215</v>
      </c>
      <c r="C594" s="99" t="s">
        <v>1617</v>
      </c>
      <c r="D594" s="65" t="s">
        <v>3</v>
      </c>
      <c r="E594" s="228" t="s">
        <v>216</v>
      </c>
      <c r="F594" s="246">
        <v>6</v>
      </c>
      <c r="G594" s="88"/>
      <c r="H594" s="88"/>
      <c r="I594" s="305">
        <v>0</v>
      </c>
      <c r="J594" s="345"/>
      <c r="K594" s="345"/>
      <c r="L594" s="235">
        <v>0.9709000000000001</v>
      </c>
      <c r="M594" s="93">
        <v>5.82</v>
      </c>
      <c r="N594" s="311">
        <v>0</v>
      </c>
      <c r="O594" s="311"/>
      <c r="P594" s="311"/>
      <c r="Q594" s="311">
        <v>0</v>
      </c>
      <c r="R594" s="245">
        <v>5.82</v>
      </c>
      <c r="S594" s="313">
        <v>0</v>
      </c>
      <c r="T594" s="299">
        <v>0</v>
      </c>
      <c r="U594" s="277">
        <v>1.33</v>
      </c>
      <c r="V594" s="100"/>
      <c r="W594" s="100">
        <f t="shared" si="67"/>
        <v>0.94216965042199996</v>
      </c>
      <c r="X594" s="101">
        <f t="shared" si="68"/>
        <v>0.70839823339999997</v>
      </c>
      <c r="Y594" s="102" t="b">
        <f t="shared" si="64"/>
        <v>0</v>
      </c>
      <c r="Z594" s="88">
        <v>1.33</v>
      </c>
      <c r="AA594" s="103">
        <f t="shared" si="69"/>
        <v>1.33</v>
      </c>
      <c r="AB594" s="82">
        <v>7.98</v>
      </c>
      <c r="AC594" s="104" t="b">
        <f t="shared" si="65"/>
        <v>0</v>
      </c>
      <c r="AE594" s="71" t="s">
        <v>320</v>
      </c>
      <c r="AG594" s="105">
        <f t="shared" si="70"/>
        <v>0.9709000000000001</v>
      </c>
      <c r="AH594" s="104">
        <f t="shared" si="66"/>
        <v>5.8254000000000001</v>
      </c>
    </row>
    <row r="595" spans="1:34" ht="18.75" customHeight="1" x14ac:dyDescent="0.2">
      <c r="A595" s="143" t="s">
        <v>921</v>
      </c>
      <c r="B595" s="144"/>
      <c r="C595" s="341" t="s">
        <v>219</v>
      </c>
      <c r="D595" s="342"/>
      <c r="E595" s="342"/>
      <c r="F595" s="342"/>
      <c r="G595" s="342"/>
      <c r="H595" s="342"/>
      <c r="I595" s="342"/>
      <c r="J595" s="342"/>
      <c r="K595" s="342"/>
      <c r="L595" s="343"/>
      <c r="M595" s="149">
        <v>380.79</v>
      </c>
      <c r="N595" s="149"/>
      <c r="O595" s="149"/>
      <c r="P595" s="149">
        <v>0</v>
      </c>
      <c r="Q595" s="149">
        <v>0</v>
      </c>
      <c r="R595" s="267">
        <v>380.79</v>
      </c>
      <c r="S595" s="294">
        <v>0</v>
      </c>
      <c r="T595" s="268"/>
      <c r="U595" s="150"/>
      <c r="V595" s="100"/>
      <c r="W595" s="100">
        <f t="shared" si="67"/>
        <v>0</v>
      </c>
      <c r="X595" s="101" t="e">
        <f t="shared" si="68"/>
        <v>#DIV/0!</v>
      </c>
      <c r="Y595" s="102" t="b">
        <f t="shared" si="64"/>
        <v>1</v>
      </c>
      <c r="Z595" s="157"/>
      <c r="AA595" s="103">
        <f t="shared" si="69"/>
        <v>0</v>
      </c>
      <c r="AB595" s="151">
        <v>521.64</v>
      </c>
      <c r="AC595" s="104" t="b">
        <f t="shared" si="65"/>
        <v>0</v>
      </c>
      <c r="AG595" s="105">
        <f t="shared" si="70"/>
        <v>0</v>
      </c>
      <c r="AH595" s="104">
        <f t="shared" si="66"/>
        <v>0</v>
      </c>
    </row>
    <row r="596" spans="1:34" ht="46.5" customHeight="1" x14ac:dyDescent="0.2">
      <c r="A596" s="70">
        <v>42767</v>
      </c>
      <c r="B596" s="65" t="s">
        <v>256</v>
      </c>
      <c r="C596" s="99" t="s">
        <v>1704</v>
      </c>
      <c r="D596" s="65" t="s">
        <v>3</v>
      </c>
      <c r="E596" s="228" t="s">
        <v>216</v>
      </c>
      <c r="F596" s="248">
        <v>9</v>
      </c>
      <c r="G596" s="86"/>
      <c r="H596" s="86"/>
      <c r="I596" s="305">
        <v>0</v>
      </c>
      <c r="J596" s="345"/>
      <c r="K596" s="345"/>
      <c r="L596" s="235">
        <v>42.3108</v>
      </c>
      <c r="M596" s="93">
        <v>380.79</v>
      </c>
      <c r="N596" s="311">
        <v>0</v>
      </c>
      <c r="O596" s="311"/>
      <c r="P596" s="311"/>
      <c r="Q596" s="311">
        <v>0</v>
      </c>
      <c r="R596" s="245">
        <v>380.79</v>
      </c>
      <c r="S596" s="313">
        <v>0</v>
      </c>
      <c r="T596" s="299">
        <v>0</v>
      </c>
      <c r="U596" s="277">
        <v>57.96</v>
      </c>
      <c r="V596" s="100"/>
      <c r="W596" s="100">
        <f t="shared" si="67"/>
        <v>41.058761607864</v>
      </c>
      <c r="X596" s="101">
        <f t="shared" si="68"/>
        <v>0.70839823339999997</v>
      </c>
      <c r="Y596" s="102" t="b">
        <f t="shared" si="64"/>
        <v>0</v>
      </c>
      <c r="Z596" s="88">
        <v>57.96</v>
      </c>
      <c r="AA596" s="103">
        <f t="shared" si="69"/>
        <v>57.96</v>
      </c>
      <c r="AB596" s="82">
        <v>521.64</v>
      </c>
      <c r="AC596" s="104" t="b">
        <f t="shared" si="65"/>
        <v>0</v>
      </c>
      <c r="AE596" s="71" t="s">
        <v>1319</v>
      </c>
      <c r="AG596" s="105">
        <f t="shared" si="70"/>
        <v>42.3108</v>
      </c>
      <c r="AH596" s="104">
        <f t="shared" si="66"/>
        <v>380.79719999999998</v>
      </c>
    </row>
    <row r="597" spans="1:34" ht="18" customHeight="1" x14ac:dyDescent="0.2">
      <c r="A597" s="143" t="s">
        <v>922</v>
      </c>
      <c r="B597" s="144"/>
      <c r="C597" s="341" t="s">
        <v>1655</v>
      </c>
      <c r="D597" s="342"/>
      <c r="E597" s="342"/>
      <c r="F597" s="342"/>
      <c r="G597" s="342"/>
      <c r="H597" s="342"/>
      <c r="I597" s="342"/>
      <c r="J597" s="342"/>
      <c r="K597" s="342"/>
      <c r="L597" s="343"/>
      <c r="M597" s="146">
        <v>33289.1</v>
      </c>
      <c r="N597" s="146"/>
      <c r="O597" s="146"/>
      <c r="P597" s="146">
        <v>20089.31165</v>
      </c>
      <c r="Q597" s="146">
        <v>33289.138399999996</v>
      </c>
      <c r="R597" s="267">
        <v>-3.8399999997636769E-2</v>
      </c>
      <c r="S597" s="293">
        <v>0.60348016768251467</v>
      </c>
      <c r="T597" s="267"/>
      <c r="U597" s="147"/>
      <c r="V597" s="100"/>
      <c r="W597" s="100">
        <f t="shared" si="67"/>
        <v>0</v>
      </c>
      <c r="X597" s="101" t="e">
        <f t="shared" si="68"/>
        <v>#DIV/0!</v>
      </c>
      <c r="Y597" s="102" t="b">
        <f t="shared" si="64"/>
        <v>1</v>
      </c>
      <c r="Z597" s="158"/>
      <c r="AA597" s="103">
        <f t="shared" si="69"/>
        <v>0</v>
      </c>
      <c r="AB597" s="148">
        <v>45601.57</v>
      </c>
      <c r="AC597" s="104" t="b">
        <f t="shared" si="65"/>
        <v>0</v>
      </c>
      <c r="AG597" s="105">
        <f t="shared" si="70"/>
        <v>0</v>
      </c>
      <c r="AH597" s="104">
        <f t="shared" si="66"/>
        <v>0</v>
      </c>
    </row>
    <row r="598" spans="1:34" ht="1.1499999999999999" customHeight="1" x14ac:dyDescent="0.2">
      <c r="A598" s="70">
        <v>42795</v>
      </c>
      <c r="B598" s="65" t="s">
        <v>257</v>
      </c>
      <c r="C598" s="99" t="s">
        <v>1705</v>
      </c>
      <c r="D598" s="65" t="s">
        <v>3</v>
      </c>
      <c r="E598" s="228" t="s">
        <v>216</v>
      </c>
      <c r="F598" s="246">
        <v>9</v>
      </c>
      <c r="G598" s="88">
        <v>9</v>
      </c>
      <c r="H598" s="88"/>
      <c r="I598" s="305">
        <v>9</v>
      </c>
      <c r="J598" s="345"/>
      <c r="K598" s="345"/>
      <c r="L598" s="235">
        <v>113.59530000000001</v>
      </c>
      <c r="M598" s="93">
        <v>1022.35</v>
      </c>
      <c r="N598" s="311">
        <v>1022.35</v>
      </c>
      <c r="O598" s="311"/>
      <c r="P598" s="311">
        <v>0</v>
      </c>
      <c r="Q598" s="311">
        <v>1022.35</v>
      </c>
      <c r="R598" s="245">
        <v>0</v>
      </c>
      <c r="S598" s="313">
        <v>0</v>
      </c>
      <c r="T598" s="299">
        <v>1</v>
      </c>
      <c r="U598" s="277">
        <v>155.61000000000001</v>
      </c>
      <c r="V598" s="100"/>
      <c r="W598" s="100">
        <f t="shared" si="67"/>
        <v>110.233849099374</v>
      </c>
      <c r="X598" s="101">
        <f t="shared" si="68"/>
        <v>0.70839823339999997</v>
      </c>
      <c r="Y598" s="102" t="b">
        <f t="shared" si="64"/>
        <v>0</v>
      </c>
      <c r="Z598" s="88">
        <v>155.61000000000001</v>
      </c>
      <c r="AA598" s="103">
        <f t="shared" si="69"/>
        <v>155.61000000000001</v>
      </c>
      <c r="AB598" s="76">
        <v>1400.49</v>
      </c>
      <c r="AC598" s="104" t="b">
        <f t="shared" si="65"/>
        <v>0</v>
      </c>
      <c r="AE598" s="71" t="s">
        <v>321</v>
      </c>
      <c r="AG598" s="105">
        <f t="shared" si="70"/>
        <v>113.59530000000001</v>
      </c>
      <c r="AH598" s="104">
        <f t="shared" si="66"/>
        <v>1022.3577</v>
      </c>
    </row>
    <row r="599" spans="1:34" ht="21.75" customHeight="1" x14ac:dyDescent="0.2">
      <c r="A599" s="70">
        <v>42796</v>
      </c>
      <c r="B599" s="65" t="s">
        <v>322</v>
      </c>
      <c r="C599" s="99" t="s">
        <v>1803</v>
      </c>
      <c r="D599" s="65" t="s">
        <v>3</v>
      </c>
      <c r="E599" s="228" t="s">
        <v>216</v>
      </c>
      <c r="F599" s="246">
        <v>36</v>
      </c>
      <c r="G599" s="88"/>
      <c r="H599" s="88">
        <v>36</v>
      </c>
      <c r="I599" s="305">
        <v>36</v>
      </c>
      <c r="J599" s="345"/>
      <c r="K599" s="345"/>
      <c r="L599" s="235">
        <v>12.680099999999999</v>
      </c>
      <c r="M599" s="93">
        <v>456.48</v>
      </c>
      <c r="N599" s="311">
        <v>0</v>
      </c>
      <c r="O599" s="311"/>
      <c r="P599" s="311">
        <v>456.48359999999997</v>
      </c>
      <c r="Q599" s="311">
        <v>456.48359999999997</v>
      </c>
      <c r="R599" s="245">
        <v>-3.5999999999489773E-3</v>
      </c>
      <c r="S599" s="313">
        <v>1.0000078864353312</v>
      </c>
      <c r="T599" s="299">
        <v>1.0000078864353312</v>
      </c>
      <c r="U599" s="277">
        <v>17.37</v>
      </c>
      <c r="V599" s="100"/>
      <c r="W599" s="100">
        <f t="shared" si="67"/>
        <v>12.304877314158</v>
      </c>
      <c r="X599" s="101">
        <f t="shared" si="68"/>
        <v>0.70839823339999997</v>
      </c>
      <c r="Y599" s="102" t="b">
        <f t="shared" si="64"/>
        <v>0</v>
      </c>
      <c r="Z599" s="88">
        <v>17.37</v>
      </c>
      <c r="AA599" s="103">
        <f t="shared" si="69"/>
        <v>17.37</v>
      </c>
      <c r="AB599" s="82">
        <v>625.32000000000005</v>
      </c>
      <c r="AC599" s="104" t="b">
        <f t="shared" si="65"/>
        <v>0</v>
      </c>
      <c r="AE599" s="71" t="s">
        <v>323</v>
      </c>
      <c r="AG599" s="105">
        <f t="shared" si="70"/>
        <v>12.680099999999999</v>
      </c>
      <c r="AH599" s="104">
        <f t="shared" si="66"/>
        <v>456.48359999999997</v>
      </c>
    </row>
    <row r="600" spans="1:34" ht="30.6" customHeight="1" x14ac:dyDescent="0.2">
      <c r="A600" s="70">
        <v>42797</v>
      </c>
      <c r="B600" s="65" t="s">
        <v>324</v>
      </c>
      <c r="C600" s="99" t="s">
        <v>1804</v>
      </c>
      <c r="D600" s="65" t="s">
        <v>3</v>
      </c>
      <c r="E600" s="228" t="s">
        <v>216</v>
      </c>
      <c r="F600" s="246">
        <v>9</v>
      </c>
      <c r="G600" s="88">
        <v>9</v>
      </c>
      <c r="H600" s="88"/>
      <c r="I600" s="305">
        <v>9</v>
      </c>
      <c r="J600" s="345"/>
      <c r="K600" s="345"/>
      <c r="L600" s="235">
        <v>5.7596999999999996</v>
      </c>
      <c r="M600" s="93">
        <v>51.83</v>
      </c>
      <c r="N600" s="311">
        <v>51.83</v>
      </c>
      <c r="O600" s="311"/>
      <c r="P600" s="311">
        <v>0</v>
      </c>
      <c r="Q600" s="311">
        <v>51.837299999999999</v>
      </c>
      <c r="R600" s="245">
        <v>0</v>
      </c>
      <c r="S600" s="313">
        <v>0</v>
      </c>
      <c r="T600" s="299">
        <v>1.0001408450704226</v>
      </c>
      <c r="U600" s="277">
        <v>7.89</v>
      </c>
      <c r="V600" s="100"/>
      <c r="W600" s="100">
        <f t="shared" si="67"/>
        <v>5.5892620615259991</v>
      </c>
      <c r="X600" s="101">
        <f t="shared" si="68"/>
        <v>0.70839823339999997</v>
      </c>
      <c r="Y600" s="102" t="b">
        <f t="shared" si="64"/>
        <v>0</v>
      </c>
      <c r="Z600" s="88">
        <v>7.89</v>
      </c>
      <c r="AA600" s="103">
        <f t="shared" si="69"/>
        <v>7.89</v>
      </c>
      <c r="AB600" s="82">
        <v>71.010000000000005</v>
      </c>
      <c r="AC600" s="104" t="b">
        <f t="shared" si="65"/>
        <v>0</v>
      </c>
      <c r="AE600" s="71" t="s">
        <v>325</v>
      </c>
      <c r="AG600" s="105">
        <f t="shared" si="70"/>
        <v>5.7596999999999996</v>
      </c>
      <c r="AH600" s="104">
        <f t="shared" si="66"/>
        <v>51.837299999999999</v>
      </c>
    </row>
    <row r="601" spans="1:34" ht="21" customHeight="1" x14ac:dyDescent="0.2">
      <c r="A601" s="70">
        <v>42798</v>
      </c>
      <c r="B601" s="65" t="s">
        <v>326</v>
      </c>
      <c r="C601" s="99" t="s">
        <v>1805</v>
      </c>
      <c r="D601" s="65" t="s">
        <v>3</v>
      </c>
      <c r="E601" s="228" t="s">
        <v>216</v>
      </c>
      <c r="F601" s="246">
        <v>27</v>
      </c>
      <c r="G601" s="88"/>
      <c r="H601" s="88">
        <v>27</v>
      </c>
      <c r="I601" s="305">
        <v>27</v>
      </c>
      <c r="J601" s="345"/>
      <c r="K601" s="345"/>
      <c r="L601" s="235">
        <v>188.3254</v>
      </c>
      <c r="M601" s="93">
        <v>5084.78</v>
      </c>
      <c r="N601" s="311">
        <v>0</v>
      </c>
      <c r="O601" s="311"/>
      <c r="P601" s="311">
        <v>5084.7857999999997</v>
      </c>
      <c r="Q601" s="311">
        <v>5084.7857999999997</v>
      </c>
      <c r="R601" s="245">
        <v>-5.7999999999083229E-3</v>
      </c>
      <c r="S601" s="313">
        <v>1.0000011406589862</v>
      </c>
      <c r="T601" s="299">
        <v>1.0000011406589862</v>
      </c>
      <c r="U601" s="277">
        <v>257.98</v>
      </c>
      <c r="V601" s="100"/>
      <c r="W601" s="100">
        <f t="shared" si="67"/>
        <v>182.75257625253201</v>
      </c>
      <c r="X601" s="101">
        <f t="shared" si="68"/>
        <v>0.70839823339999997</v>
      </c>
      <c r="Y601" s="102" t="b">
        <f t="shared" si="64"/>
        <v>0</v>
      </c>
      <c r="Z601" s="88">
        <v>257.98</v>
      </c>
      <c r="AA601" s="103">
        <f t="shared" si="69"/>
        <v>257.98</v>
      </c>
      <c r="AB601" s="76">
        <v>6965.46</v>
      </c>
      <c r="AC601" s="104" t="b">
        <f t="shared" si="65"/>
        <v>0</v>
      </c>
      <c r="AE601" s="71" t="s">
        <v>327</v>
      </c>
      <c r="AG601" s="105">
        <f t="shared" si="70"/>
        <v>188.3254</v>
      </c>
      <c r="AH601" s="104">
        <f t="shared" si="66"/>
        <v>5084.7857999999997</v>
      </c>
    </row>
    <row r="602" spans="1:34" ht="21.75" customHeight="1" x14ac:dyDescent="0.2">
      <c r="A602" s="70">
        <v>42799</v>
      </c>
      <c r="B602" s="65" t="s">
        <v>328</v>
      </c>
      <c r="C602" s="99" t="s">
        <v>1806</v>
      </c>
      <c r="D602" s="65" t="s">
        <v>3</v>
      </c>
      <c r="E602" s="228" t="s">
        <v>216</v>
      </c>
      <c r="F602" s="246">
        <v>1</v>
      </c>
      <c r="G602" s="88"/>
      <c r="H602" s="88">
        <v>1</v>
      </c>
      <c r="I602" s="305">
        <v>1</v>
      </c>
      <c r="J602" s="345"/>
      <c r="K602" s="345"/>
      <c r="L602" s="235">
        <v>195.04140000000001</v>
      </c>
      <c r="M602" s="93">
        <v>195.04</v>
      </c>
      <c r="N602" s="311">
        <v>0</v>
      </c>
      <c r="O602" s="311"/>
      <c r="P602" s="311">
        <v>195.04140000000001</v>
      </c>
      <c r="Q602" s="311">
        <v>195.04140000000001</v>
      </c>
      <c r="R602" s="245">
        <v>-1.4000000000180535E-3</v>
      </c>
      <c r="S602" s="313">
        <v>1.0000071780147664</v>
      </c>
      <c r="T602" s="299">
        <v>1.0000071780147664</v>
      </c>
      <c r="U602" s="277">
        <v>267.18</v>
      </c>
      <c r="V602" s="100"/>
      <c r="W602" s="100">
        <f t="shared" si="67"/>
        <v>189.26983999981201</v>
      </c>
      <c r="X602" s="101">
        <f t="shared" si="68"/>
        <v>0.70839823339999997</v>
      </c>
      <c r="Y602" s="102" t="b">
        <f t="shared" si="64"/>
        <v>0</v>
      </c>
      <c r="Z602" s="88">
        <v>267.18</v>
      </c>
      <c r="AA602" s="103">
        <f t="shared" si="69"/>
        <v>267.18</v>
      </c>
      <c r="AB602" s="82">
        <v>267.18</v>
      </c>
      <c r="AC602" s="104" t="b">
        <f t="shared" si="65"/>
        <v>0</v>
      </c>
      <c r="AE602" s="71" t="s">
        <v>329</v>
      </c>
      <c r="AG602" s="105">
        <f t="shared" si="70"/>
        <v>195.04140000000001</v>
      </c>
      <c r="AH602" s="104">
        <f t="shared" si="66"/>
        <v>195.04140000000001</v>
      </c>
    </row>
    <row r="603" spans="1:34" ht="19.899999999999999" customHeight="1" x14ac:dyDescent="0.2">
      <c r="A603" s="70">
        <v>42800</v>
      </c>
      <c r="B603" s="65" t="s">
        <v>330</v>
      </c>
      <c r="C603" s="99" t="s">
        <v>1807</v>
      </c>
      <c r="D603" s="65" t="s">
        <v>3</v>
      </c>
      <c r="E603" s="228" t="s">
        <v>216</v>
      </c>
      <c r="F603" s="246">
        <v>50</v>
      </c>
      <c r="G603" s="88">
        <v>25</v>
      </c>
      <c r="H603" s="88">
        <v>25</v>
      </c>
      <c r="I603" s="305">
        <v>50</v>
      </c>
      <c r="J603" s="345"/>
      <c r="K603" s="345"/>
      <c r="L603" s="235">
        <v>16.286299999999997</v>
      </c>
      <c r="M603" s="93">
        <v>814.31</v>
      </c>
      <c r="N603" s="311">
        <v>407.15</v>
      </c>
      <c r="O603" s="311"/>
      <c r="P603" s="311">
        <v>407.15749999999991</v>
      </c>
      <c r="Q603" s="311">
        <v>814.31499999999983</v>
      </c>
      <c r="R603" s="245">
        <v>-4.9999999998817657E-3</v>
      </c>
      <c r="S603" s="313">
        <v>0.50000307008387457</v>
      </c>
      <c r="T603" s="299">
        <v>1.0000061401677491</v>
      </c>
      <c r="U603" s="277">
        <v>22.31</v>
      </c>
      <c r="V603" s="100"/>
      <c r="W603" s="100">
        <f t="shared" si="67"/>
        <v>15.804364587153998</v>
      </c>
      <c r="X603" s="101">
        <f t="shared" si="68"/>
        <v>0.70839823339999997</v>
      </c>
      <c r="Y603" s="102" t="b">
        <f t="shared" si="64"/>
        <v>0</v>
      </c>
      <c r="Z603" s="88">
        <v>22.31</v>
      </c>
      <c r="AA603" s="103">
        <f t="shared" si="69"/>
        <v>22.31</v>
      </c>
      <c r="AB603" s="76">
        <v>1115.5</v>
      </c>
      <c r="AC603" s="104" t="b">
        <f t="shared" si="65"/>
        <v>0</v>
      </c>
      <c r="AE603" s="71" t="s">
        <v>331</v>
      </c>
      <c r="AG603" s="105">
        <f t="shared" si="70"/>
        <v>16.286299999999997</v>
      </c>
      <c r="AH603" s="104">
        <f t="shared" si="66"/>
        <v>814.31499999999983</v>
      </c>
    </row>
    <row r="604" spans="1:34" ht="19.5" customHeight="1" x14ac:dyDescent="0.2">
      <c r="A604" s="70">
        <v>42801</v>
      </c>
      <c r="B604" s="65" t="s">
        <v>332</v>
      </c>
      <c r="C604" s="99" t="s">
        <v>1808</v>
      </c>
      <c r="D604" s="65" t="s">
        <v>3</v>
      </c>
      <c r="E604" s="228" t="s">
        <v>216</v>
      </c>
      <c r="F604" s="246">
        <v>72</v>
      </c>
      <c r="G604" s="88"/>
      <c r="H604" s="88">
        <v>72</v>
      </c>
      <c r="I604" s="305">
        <v>72</v>
      </c>
      <c r="J604" s="345"/>
      <c r="K604" s="345"/>
      <c r="L604" s="235">
        <v>16.702399999999997</v>
      </c>
      <c r="M604" s="93">
        <v>1202.57</v>
      </c>
      <c r="N604" s="311">
        <v>0</v>
      </c>
      <c r="O604" s="311"/>
      <c r="P604" s="311">
        <v>1202.5727999999999</v>
      </c>
      <c r="Q604" s="311">
        <v>1202.5727999999999</v>
      </c>
      <c r="R604" s="245">
        <v>-2.7999999999792635E-3</v>
      </c>
      <c r="S604" s="313">
        <v>1.0000023283467907</v>
      </c>
      <c r="T604" s="299">
        <v>1.0000023283467907</v>
      </c>
      <c r="U604" s="277">
        <v>22.88</v>
      </c>
      <c r="V604" s="100"/>
      <c r="W604" s="100">
        <f t="shared" si="67"/>
        <v>16.208151580191998</v>
      </c>
      <c r="X604" s="101">
        <f t="shared" si="68"/>
        <v>0.70839823339999997</v>
      </c>
      <c r="Y604" s="102" t="b">
        <f t="shared" si="64"/>
        <v>0</v>
      </c>
      <c r="Z604" s="88">
        <v>22.88</v>
      </c>
      <c r="AA604" s="103">
        <f t="shared" si="69"/>
        <v>22.88</v>
      </c>
      <c r="AB604" s="76">
        <v>1647.36</v>
      </c>
      <c r="AC604" s="104" t="b">
        <f t="shared" si="65"/>
        <v>0</v>
      </c>
      <c r="AE604" s="71" t="s">
        <v>333</v>
      </c>
      <c r="AG604" s="105">
        <f t="shared" si="70"/>
        <v>16.702399999999997</v>
      </c>
      <c r="AH604" s="104">
        <f t="shared" si="66"/>
        <v>1202.5727999999999</v>
      </c>
    </row>
    <row r="605" spans="1:34" ht="19.149999999999999" customHeight="1" x14ac:dyDescent="0.2">
      <c r="A605" s="70">
        <v>42802</v>
      </c>
      <c r="B605" s="65" t="s">
        <v>264</v>
      </c>
      <c r="C605" s="99" t="s">
        <v>1716</v>
      </c>
      <c r="D605" s="65" t="s">
        <v>3</v>
      </c>
      <c r="E605" s="228" t="s">
        <v>335</v>
      </c>
      <c r="F605" s="246">
        <v>135</v>
      </c>
      <c r="G605" s="88">
        <v>94.5</v>
      </c>
      <c r="H605" s="88">
        <v>40.5</v>
      </c>
      <c r="I605" s="305">
        <v>135</v>
      </c>
      <c r="J605" s="345"/>
      <c r="K605" s="345"/>
      <c r="L605" s="235">
        <v>124.0051</v>
      </c>
      <c r="M605" s="93">
        <v>16740.68</v>
      </c>
      <c r="N605" s="311">
        <v>11718.48</v>
      </c>
      <c r="O605" s="311"/>
      <c r="P605" s="311">
        <v>5022.2065499999999</v>
      </c>
      <c r="Q605" s="311">
        <v>16740.6885</v>
      </c>
      <c r="R605" s="245">
        <v>-8.4999999999126885E-3</v>
      </c>
      <c r="S605" s="313">
        <v>0.30000015232356153</v>
      </c>
      <c r="T605" s="299">
        <v>1.000000507745205</v>
      </c>
      <c r="U605" s="277">
        <v>169.87</v>
      </c>
      <c r="V605" s="100"/>
      <c r="W605" s="100">
        <f t="shared" si="67"/>
        <v>120.335607907658</v>
      </c>
      <c r="X605" s="101">
        <f t="shared" si="68"/>
        <v>0.70839823339999997</v>
      </c>
      <c r="Y605" s="102" t="b">
        <f t="shared" si="64"/>
        <v>0</v>
      </c>
      <c r="Z605" s="88">
        <v>169.87</v>
      </c>
      <c r="AA605" s="103">
        <f t="shared" si="69"/>
        <v>169.87</v>
      </c>
      <c r="AB605" s="76">
        <v>22932.45</v>
      </c>
      <c r="AC605" s="104" t="b">
        <f t="shared" si="65"/>
        <v>0</v>
      </c>
      <c r="AE605" s="71" t="s">
        <v>334</v>
      </c>
      <c r="AG605" s="105">
        <f t="shared" si="70"/>
        <v>124.0051</v>
      </c>
      <c r="AH605" s="104">
        <f t="shared" si="66"/>
        <v>16740.6885</v>
      </c>
    </row>
    <row r="606" spans="1:34" ht="16.5" customHeight="1" x14ac:dyDescent="0.2">
      <c r="A606" s="70">
        <v>42803</v>
      </c>
      <c r="B606" s="65" t="s">
        <v>336</v>
      </c>
      <c r="C606" s="99" t="s">
        <v>1809</v>
      </c>
      <c r="D606" s="65" t="s">
        <v>3</v>
      </c>
      <c r="E606" s="228" t="s">
        <v>335</v>
      </c>
      <c r="F606" s="246">
        <v>80</v>
      </c>
      <c r="G606" s="88"/>
      <c r="H606" s="88">
        <v>80</v>
      </c>
      <c r="I606" s="305">
        <v>80</v>
      </c>
      <c r="J606" s="345"/>
      <c r="K606" s="345"/>
      <c r="L606" s="235">
        <v>96.513300000000001</v>
      </c>
      <c r="M606" s="93">
        <v>7721.06</v>
      </c>
      <c r="N606" s="311">
        <v>0</v>
      </c>
      <c r="O606" s="311"/>
      <c r="P606" s="311">
        <v>7721.0640000000003</v>
      </c>
      <c r="Q606" s="311">
        <v>7721.0640000000003</v>
      </c>
      <c r="R606" s="245">
        <v>-3.9999999999054126E-3</v>
      </c>
      <c r="S606" s="313">
        <v>1.000000518063582</v>
      </c>
      <c r="T606" s="299">
        <v>1.000000518063582</v>
      </c>
      <c r="U606" s="277">
        <v>132.21</v>
      </c>
      <c r="V606" s="100"/>
      <c r="W606" s="100">
        <f t="shared" si="67"/>
        <v>93.657330437813997</v>
      </c>
      <c r="X606" s="101">
        <f t="shared" si="68"/>
        <v>0.70839823339999997</v>
      </c>
      <c r="Y606" s="102" t="b">
        <f t="shared" si="64"/>
        <v>0</v>
      </c>
      <c r="Z606" s="88">
        <v>132.21</v>
      </c>
      <c r="AA606" s="103">
        <f t="shared" si="69"/>
        <v>132.21</v>
      </c>
      <c r="AB606" s="76">
        <v>10576.8</v>
      </c>
      <c r="AC606" s="104" t="b">
        <f t="shared" si="65"/>
        <v>0</v>
      </c>
      <c r="AE606" s="71" t="s">
        <v>337</v>
      </c>
      <c r="AG606" s="105">
        <f t="shared" si="70"/>
        <v>96.513300000000001</v>
      </c>
      <c r="AH606" s="104">
        <f t="shared" si="66"/>
        <v>7721.0640000000003</v>
      </c>
    </row>
    <row r="607" spans="1:34" s="209" customFormat="1" ht="19.5" customHeight="1" x14ac:dyDescent="0.2">
      <c r="A607" s="198">
        <v>18</v>
      </c>
      <c r="B607" s="199"/>
      <c r="C607" s="338" t="s">
        <v>1810</v>
      </c>
      <c r="D607" s="339"/>
      <c r="E607" s="339"/>
      <c r="F607" s="339"/>
      <c r="G607" s="339"/>
      <c r="H607" s="339"/>
      <c r="I607" s="339"/>
      <c r="J607" s="339"/>
      <c r="K607" s="339"/>
      <c r="L607" s="340"/>
      <c r="M607" s="223">
        <v>6829.91</v>
      </c>
      <c r="N607" s="223"/>
      <c r="O607" s="223"/>
      <c r="P607" s="223">
        <v>6829.9310999999998</v>
      </c>
      <c r="Q607" s="223">
        <v>6829.9310999999998</v>
      </c>
      <c r="R607" s="264">
        <v>-2.1099999999933061E-2</v>
      </c>
      <c r="S607" s="295">
        <v>1.0000030893525684</v>
      </c>
      <c r="T607" s="269"/>
      <c r="U607" s="224"/>
      <c r="V607" s="218"/>
      <c r="W607" s="218">
        <f t="shared" si="67"/>
        <v>0</v>
      </c>
      <c r="X607" s="219" t="e">
        <f t="shared" si="68"/>
        <v>#DIV/0!</v>
      </c>
      <c r="Y607" s="220" t="b">
        <f t="shared" si="64"/>
        <v>1</v>
      </c>
      <c r="Z607" s="226"/>
      <c r="AA607" s="221">
        <f t="shared" si="69"/>
        <v>0</v>
      </c>
      <c r="AB607" s="225">
        <v>9356.07</v>
      </c>
      <c r="AC607" s="209" t="b">
        <f t="shared" si="65"/>
        <v>0</v>
      </c>
      <c r="AG607" s="208">
        <f t="shared" si="70"/>
        <v>0</v>
      </c>
      <c r="AH607" s="209">
        <f t="shared" si="66"/>
        <v>0</v>
      </c>
    </row>
    <row r="608" spans="1:34" ht="21" customHeight="1" x14ac:dyDescent="0.2">
      <c r="A608" s="143" t="s">
        <v>923</v>
      </c>
      <c r="B608" s="144"/>
      <c r="C608" s="135" t="s">
        <v>1811</v>
      </c>
      <c r="D608" s="145"/>
      <c r="E608" s="233"/>
      <c r="F608" s="256"/>
      <c r="G608" s="145"/>
      <c r="H608" s="145"/>
      <c r="I608" s="309"/>
      <c r="J608" s="350"/>
      <c r="K608" s="350"/>
      <c r="L608" s="239"/>
      <c r="M608" s="146">
        <v>815.54</v>
      </c>
      <c r="N608" s="146"/>
      <c r="O608" s="146"/>
      <c r="P608" s="146">
        <v>815.54870000000005</v>
      </c>
      <c r="Q608" s="146">
        <v>815.54870000000005</v>
      </c>
      <c r="R608" s="267">
        <v>-8.7000000000898581E-3</v>
      </c>
      <c r="S608" s="293">
        <v>1.0000106677784046</v>
      </c>
      <c r="T608" s="267"/>
      <c r="U608" s="283"/>
      <c r="V608" s="100"/>
      <c r="W608" s="100">
        <f t="shared" si="67"/>
        <v>0</v>
      </c>
      <c r="X608" s="101" t="e">
        <f t="shared" si="68"/>
        <v>#DIV/0!</v>
      </c>
      <c r="Y608" s="102" t="b">
        <f t="shared" si="64"/>
        <v>1</v>
      </c>
      <c r="Z608" s="145"/>
      <c r="AA608" s="103">
        <f t="shared" si="69"/>
        <v>0</v>
      </c>
      <c r="AB608" s="148">
        <v>1117.19</v>
      </c>
      <c r="AC608" s="104" t="b">
        <f t="shared" si="65"/>
        <v>0</v>
      </c>
      <c r="AE608" s="135" t="s">
        <v>924</v>
      </c>
      <c r="AG608" s="105">
        <f t="shared" si="70"/>
        <v>0</v>
      </c>
      <c r="AH608" s="104">
        <f t="shared" si="66"/>
        <v>0</v>
      </c>
    </row>
    <row r="609" spans="1:34" ht="37.9" customHeight="1" x14ac:dyDescent="0.2">
      <c r="A609" s="70">
        <v>43101</v>
      </c>
      <c r="B609" s="66">
        <v>97599</v>
      </c>
      <c r="C609" s="99" t="s">
        <v>1812</v>
      </c>
      <c r="D609" s="65" t="s">
        <v>3</v>
      </c>
      <c r="E609" s="228" t="s">
        <v>122</v>
      </c>
      <c r="F609" s="248">
        <v>47</v>
      </c>
      <c r="G609" s="86"/>
      <c r="H609" s="86">
        <v>47</v>
      </c>
      <c r="I609" s="305">
        <v>47</v>
      </c>
      <c r="J609" s="345"/>
      <c r="K609" s="345"/>
      <c r="L609" s="235">
        <v>17.3521</v>
      </c>
      <c r="M609" s="93">
        <v>815.54</v>
      </c>
      <c r="N609" s="311">
        <v>0</v>
      </c>
      <c r="O609" s="311"/>
      <c r="P609" s="311">
        <v>815.54870000000005</v>
      </c>
      <c r="Q609" s="311">
        <v>815.54870000000005</v>
      </c>
      <c r="R609" s="245">
        <v>-8.7000000000898581E-3</v>
      </c>
      <c r="S609" s="313">
        <v>1.0000106677784046</v>
      </c>
      <c r="T609" s="299">
        <v>1.0000106677784046</v>
      </c>
      <c r="U609" s="277">
        <v>23.77</v>
      </c>
      <c r="V609" s="100"/>
      <c r="W609" s="100">
        <f t="shared" si="67"/>
        <v>16.838626007917998</v>
      </c>
      <c r="X609" s="101">
        <f t="shared" si="68"/>
        <v>0.70839823339999997</v>
      </c>
      <c r="Y609" s="102" t="b">
        <f t="shared" si="64"/>
        <v>0</v>
      </c>
      <c r="Z609" s="88">
        <v>23.77</v>
      </c>
      <c r="AA609" s="103">
        <f t="shared" si="69"/>
        <v>23.77</v>
      </c>
      <c r="AB609" s="76">
        <v>1117.19</v>
      </c>
      <c r="AC609" s="104" t="b">
        <f t="shared" si="65"/>
        <v>0</v>
      </c>
      <c r="AE609" s="119" t="s">
        <v>925</v>
      </c>
      <c r="AG609" s="105">
        <f t="shared" si="70"/>
        <v>17.3521</v>
      </c>
      <c r="AH609" s="104">
        <f t="shared" si="66"/>
        <v>815.54870000000005</v>
      </c>
    </row>
    <row r="610" spans="1:34" ht="18.75" customHeight="1" x14ac:dyDescent="0.2">
      <c r="A610" s="143" t="s">
        <v>926</v>
      </c>
      <c r="B610" s="144"/>
      <c r="C610" s="135" t="s">
        <v>1813</v>
      </c>
      <c r="D610" s="145"/>
      <c r="E610" s="233"/>
      <c r="F610" s="256"/>
      <c r="G610" s="145"/>
      <c r="H610" s="145"/>
      <c r="I610" s="309"/>
      <c r="J610" s="350"/>
      <c r="K610" s="350"/>
      <c r="L610" s="239"/>
      <c r="M610" s="146">
        <v>1473.98</v>
      </c>
      <c r="N610" s="146"/>
      <c r="O610" s="146"/>
      <c r="P610" s="146">
        <v>1473.9867999999997</v>
      </c>
      <c r="Q610" s="146">
        <v>1473.9867999999997</v>
      </c>
      <c r="R610" s="267">
        <v>-6.7999999996573024E-3</v>
      </c>
      <c r="S610" s="293"/>
      <c r="T610" s="267"/>
      <c r="U610" s="283"/>
      <c r="V610" s="100"/>
      <c r="W610" s="100">
        <f t="shared" si="67"/>
        <v>0</v>
      </c>
      <c r="X610" s="101" t="e">
        <f t="shared" si="68"/>
        <v>#DIV/0!</v>
      </c>
      <c r="Y610" s="102" t="b">
        <f t="shared" ref="Y610:Y673" si="71">Z610=L610</f>
        <v>1</v>
      </c>
      <c r="Z610" s="145"/>
      <c r="AA610" s="103">
        <f t="shared" si="69"/>
        <v>0</v>
      </c>
      <c r="AB610" s="148">
        <v>2019.16</v>
      </c>
      <c r="AC610" s="104" t="b">
        <f t="shared" ref="AC610:AC673" si="72">AB610=M610</f>
        <v>0</v>
      </c>
      <c r="AE610" s="135" t="s">
        <v>927</v>
      </c>
      <c r="AG610" s="105">
        <f t="shared" si="70"/>
        <v>0</v>
      </c>
      <c r="AH610" s="104">
        <f t="shared" ref="AH610:AH673" si="73">F610*AG610</f>
        <v>0</v>
      </c>
    </row>
    <row r="611" spans="1:34" ht="47.25" customHeight="1" x14ac:dyDescent="0.2">
      <c r="A611" s="70">
        <v>43132</v>
      </c>
      <c r="B611" s="65" t="s">
        <v>338</v>
      </c>
      <c r="C611" s="99" t="s">
        <v>1814</v>
      </c>
      <c r="D611" s="65" t="s">
        <v>3</v>
      </c>
      <c r="E611" s="228" t="s">
        <v>122</v>
      </c>
      <c r="F611" s="246">
        <v>18</v>
      </c>
      <c r="G611" s="88"/>
      <c r="H611" s="88">
        <v>18</v>
      </c>
      <c r="I611" s="305">
        <v>18</v>
      </c>
      <c r="J611" s="345"/>
      <c r="K611" s="345"/>
      <c r="L611" s="235">
        <v>23.943999999999996</v>
      </c>
      <c r="M611" s="93">
        <v>430.99</v>
      </c>
      <c r="N611" s="311">
        <v>0</v>
      </c>
      <c r="O611" s="311"/>
      <c r="P611" s="311">
        <v>430.9919999999999</v>
      </c>
      <c r="Q611" s="311">
        <v>430.9919999999999</v>
      </c>
      <c r="R611" s="245">
        <v>-1.9999999998958629E-3</v>
      </c>
      <c r="S611" s="313">
        <v>1.0000046404788971</v>
      </c>
      <c r="T611" s="299">
        <v>1.0000046404788971</v>
      </c>
      <c r="U611" s="277">
        <v>32.799999999999997</v>
      </c>
      <c r="V611" s="100"/>
      <c r="W611" s="100">
        <f t="shared" si="67"/>
        <v>23.235462055519996</v>
      </c>
      <c r="X611" s="101">
        <f t="shared" si="68"/>
        <v>0.70839823339999997</v>
      </c>
      <c r="Y611" s="102" t="b">
        <f t="shared" si="71"/>
        <v>0</v>
      </c>
      <c r="Z611" s="88">
        <v>32.799999999999997</v>
      </c>
      <c r="AA611" s="103">
        <f t="shared" si="69"/>
        <v>32.799999999999997</v>
      </c>
      <c r="AB611" s="82">
        <v>590.4</v>
      </c>
      <c r="AC611" s="104" t="b">
        <f t="shared" si="72"/>
        <v>0</v>
      </c>
      <c r="AE611" s="71" t="s">
        <v>1352</v>
      </c>
      <c r="AG611" s="105">
        <f t="shared" si="70"/>
        <v>23.943999999999996</v>
      </c>
      <c r="AH611" s="104">
        <f t="shared" si="73"/>
        <v>430.9919999999999</v>
      </c>
    </row>
    <row r="612" spans="1:34" ht="34.9" customHeight="1" x14ac:dyDescent="0.2">
      <c r="A612" s="70">
        <v>43133</v>
      </c>
      <c r="B612" s="65" t="s">
        <v>339</v>
      </c>
      <c r="C612" s="99" t="s">
        <v>1815</v>
      </c>
      <c r="D612" s="65" t="s">
        <v>3</v>
      </c>
      <c r="E612" s="228" t="s">
        <v>122</v>
      </c>
      <c r="F612" s="246">
        <v>36</v>
      </c>
      <c r="G612" s="88"/>
      <c r="H612" s="88">
        <v>36</v>
      </c>
      <c r="I612" s="305">
        <v>36</v>
      </c>
      <c r="J612" s="345"/>
      <c r="K612" s="345"/>
      <c r="L612" s="235">
        <v>21.797799999999999</v>
      </c>
      <c r="M612" s="93">
        <v>784.72</v>
      </c>
      <c r="N612" s="311">
        <v>0</v>
      </c>
      <c r="O612" s="311"/>
      <c r="P612" s="311">
        <v>784.72079999999994</v>
      </c>
      <c r="Q612" s="311">
        <v>784.72079999999994</v>
      </c>
      <c r="R612" s="245">
        <v>-7.9999999991287041E-4</v>
      </c>
      <c r="S612" s="313">
        <v>1.0000010194719133</v>
      </c>
      <c r="T612" s="299">
        <v>1.0000010194719133</v>
      </c>
      <c r="U612" s="277">
        <v>29.86</v>
      </c>
      <c r="V612" s="100"/>
      <c r="W612" s="100">
        <f t="shared" si="67"/>
        <v>21.152771249323997</v>
      </c>
      <c r="X612" s="101">
        <f t="shared" si="68"/>
        <v>0.70839823339999997</v>
      </c>
      <c r="Y612" s="102" t="b">
        <f t="shared" si="71"/>
        <v>0</v>
      </c>
      <c r="Z612" s="88">
        <v>29.86</v>
      </c>
      <c r="AA612" s="103">
        <f t="shared" si="69"/>
        <v>29.86</v>
      </c>
      <c r="AB612" s="76">
        <v>1074.96</v>
      </c>
      <c r="AC612" s="104" t="b">
        <f t="shared" si="72"/>
        <v>0</v>
      </c>
      <c r="AE612" s="71" t="s">
        <v>340</v>
      </c>
      <c r="AG612" s="105">
        <f t="shared" si="70"/>
        <v>21.797799999999999</v>
      </c>
      <c r="AH612" s="104">
        <f t="shared" si="73"/>
        <v>784.72079999999994</v>
      </c>
    </row>
    <row r="613" spans="1:34" ht="42.6" customHeight="1" x14ac:dyDescent="0.2">
      <c r="A613" s="70">
        <v>43134</v>
      </c>
      <c r="B613" s="65" t="s">
        <v>341</v>
      </c>
      <c r="C613" s="99" t="s">
        <v>1816</v>
      </c>
      <c r="D613" s="65" t="s">
        <v>3</v>
      </c>
      <c r="E613" s="228" t="s">
        <v>122</v>
      </c>
      <c r="F613" s="246">
        <v>20</v>
      </c>
      <c r="G613" s="88"/>
      <c r="H613" s="88">
        <v>20</v>
      </c>
      <c r="I613" s="305">
        <v>20</v>
      </c>
      <c r="J613" s="345"/>
      <c r="K613" s="345"/>
      <c r="L613" s="235">
        <v>12.9137</v>
      </c>
      <c r="M613" s="93">
        <v>258.27</v>
      </c>
      <c r="N613" s="311">
        <v>0</v>
      </c>
      <c r="O613" s="311"/>
      <c r="P613" s="311">
        <v>258.274</v>
      </c>
      <c r="Q613" s="311">
        <v>258.274</v>
      </c>
      <c r="R613" s="245">
        <v>-4.0000000000190994E-3</v>
      </c>
      <c r="S613" s="313">
        <v>1.0000154876679446</v>
      </c>
      <c r="T613" s="299">
        <v>1.0000154876679446</v>
      </c>
      <c r="U613" s="277">
        <v>17.690000000000001</v>
      </c>
      <c r="V613" s="100"/>
      <c r="W613" s="100">
        <f t="shared" si="67"/>
        <v>12.531564748846</v>
      </c>
      <c r="X613" s="101">
        <f t="shared" si="68"/>
        <v>0.70839823339999997</v>
      </c>
      <c r="Y613" s="102" t="b">
        <f t="shared" si="71"/>
        <v>0</v>
      </c>
      <c r="Z613" s="88">
        <v>17.690000000000001</v>
      </c>
      <c r="AA613" s="103">
        <f t="shared" si="69"/>
        <v>17.690000000000001</v>
      </c>
      <c r="AB613" s="82">
        <v>353.8</v>
      </c>
      <c r="AC613" s="104" t="b">
        <f t="shared" si="72"/>
        <v>0</v>
      </c>
      <c r="AE613" s="71" t="s">
        <v>342</v>
      </c>
      <c r="AG613" s="105">
        <f t="shared" si="70"/>
        <v>12.9137</v>
      </c>
      <c r="AH613" s="104">
        <f t="shared" si="73"/>
        <v>258.274</v>
      </c>
    </row>
    <row r="614" spans="1:34" x14ac:dyDescent="0.2">
      <c r="A614" s="143" t="s">
        <v>928</v>
      </c>
      <c r="B614" s="144"/>
      <c r="C614" s="135" t="s">
        <v>1817</v>
      </c>
      <c r="D614" s="145"/>
      <c r="E614" s="233"/>
      <c r="F614" s="256"/>
      <c r="G614" s="145"/>
      <c r="H614" s="145"/>
      <c r="I614" s="309"/>
      <c r="J614" s="350"/>
      <c r="K614" s="350"/>
      <c r="L614" s="239"/>
      <c r="M614" s="146">
        <v>4540.3900000000003</v>
      </c>
      <c r="N614" s="146"/>
      <c r="O614" s="146"/>
      <c r="P614" s="146">
        <v>4540.3955999999998</v>
      </c>
      <c r="Q614" s="146">
        <v>4540.3955999999998</v>
      </c>
      <c r="R614" s="267">
        <v>-5.5999999995037797E-3</v>
      </c>
      <c r="S614" s="293">
        <v>1.0000012333742254</v>
      </c>
      <c r="T614" s="267"/>
      <c r="U614" s="283"/>
      <c r="V614" s="100"/>
      <c r="W614" s="100">
        <f t="shared" si="67"/>
        <v>0</v>
      </c>
      <c r="X614" s="101" t="e">
        <f t="shared" si="68"/>
        <v>#DIV/0!</v>
      </c>
      <c r="Y614" s="102" t="b">
        <f t="shared" si="71"/>
        <v>1</v>
      </c>
      <c r="Z614" s="145"/>
      <c r="AA614" s="103">
        <f t="shared" si="69"/>
        <v>0</v>
      </c>
      <c r="AB614" s="148">
        <v>6219.72</v>
      </c>
      <c r="AC614" s="104" t="b">
        <f t="shared" si="72"/>
        <v>0</v>
      </c>
      <c r="AE614" s="135" t="s">
        <v>929</v>
      </c>
      <c r="AG614" s="105">
        <f t="shared" si="70"/>
        <v>0</v>
      </c>
      <c r="AH614" s="104">
        <f t="shared" si="73"/>
        <v>0</v>
      </c>
    </row>
    <row r="615" spans="1:34" ht="41.45" customHeight="1" x14ac:dyDescent="0.2">
      <c r="A615" s="70">
        <v>43160</v>
      </c>
      <c r="B615" s="65" t="s">
        <v>343</v>
      </c>
      <c r="C615" s="99" t="s">
        <v>1818</v>
      </c>
      <c r="D615" s="65" t="s">
        <v>3</v>
      </c>
      <c r="E615" s="228" t="s">
        <v>122</v>
      </c>
      <c r="F615" s="248">
        <v>18</v>
      </c>
      <c r="G615" s="86"/>
      <c r="H615" s="86">
        <v>18</v>
      </c>
      <c r="I615" s="305">
        <v>18</v>
      </c>
      <c r="J615" s="345"/>
      <c r="K615" s="345"/>
      <c r="L615" s="235">
        <v>252.24420000000001</v>
      </c>
      <c r="M615" s="93">
        <v>4540.3900000000003</v>
      </c>
      <c r="N615" s="311">
        <v>0</v>
      </c>
      <c r="O615" s="311"/>
      <c r="P615" s="311">
        <v>4540.3955999999998</v>
      </c>
      <c r="Q615" s="311">
        <v>4540.3955999999998</v>
      </c>
      <c r="R615" s="245">
        <v>-5.5999999995037797E-3</v>
      </c>
      <c r="S615" s="313">
        <v>1.0000012333742254</v>
      </c>
      <c r="T615" s="299">
        <v>1.0000012333742254</v>
      </c>
      <c r="U615" s="277">
        <v>345.54</v>
      </c>
      <c r="V615" s="100"/>
      <c r="W615" s="100">
        <f t="shared" si="67"/>
        <v>244.77992556903601</v>
      </c>
      <c r="X615" s="101">
        <f t="shared" si="68"/>
        <v>0.70839823339999997</v>
      </c>
      <c r="Y615" s="102" t="b">
        <f t="shared" si="71"/>
        <v>0</v>
      </c>
      <c r="Z615" s="88">
        <v>345.54</v>
      </c>
      <c r="AA615" s="103">
        <f t="shared" si="69"/>
        <v>345.54</v>
      </c>
      <c r="AB615" s="76">
        <v>6219.72</v>
      </c>
      <c r="AC615" s="104" t="b">
        <f t="shared" si="72"/>
        <v>0</v>
      </c>
      <c r="AE615" s="71" t="s">
        <v>344</v>
      </c>
      <c r="AG615" s="105">
        <f t="shared" si="70"/>
        <v>252.24420000000001</v>
      </c>
      <c r="AH615" s="104">
        <f t="shared" si="73"/>
        <v>4540.3955999999998</v>
      </c>
    </row>
    <row r="616" spans="1:34" s="209" customFormat="1" x14ac:dyDescent="0.2">
      <c r="A616" s="198">
        <v>19</v>
      </c>
      <c r="B616" s="199"/>
      <c r="C616" s="200" t="s">
        <v>1819</v>
      </c>
      <c r="D616" s="201"/>
      <c r="E616" s="229"/>
      <c r="F616" s="247"/>
      <c r="G616" s="201"/>
      <c r="H616" s="201"/>
      <c r="I616" s="306"/>
      <c r="J616" s="346"/>
      <c r="K616" s="346"/>
      <c r="L616" s="236"/>
      <c r="M616" s="223">
        <v>1839.2</v>
      </c>
      <c r="N616" s="223"/>
      <c r="O616" s="223"/>
      <c r="P616" s="223">
        <v>152.57</v>
      </c>
      <c r="Q616" s="223">
        <v>1839.2496000000001</v>
      </c>
      <c r="R616" s="264">
        <v>-4.9600000000054933E-2</v>
      </c>
      <c r="S616" s="295">
        <v>8.2954545454545447E-2</v>
      </c>
      <c r="T616" s="269"/>
      <c r="U616" s="278"/>
      <c r="V616" s="218"/>
      <c r="W616" s="218">
        <f t="shared" si="67"/>
        <v>0</v>
      </c>
      <c r="X616" s="219" t="e">
        <f t="shared" si="68"/>
        <v>#DIV/0!</v>
      </c>
      <c r="Y616" s="220" t="b">
        <f t="shared" si="71"/>
        <v>1</v>
      </c>
      <c r="Z616" s="201"/>
      <c r="AA616" s="221">
        <f t="shared" si="69"/>
        <v>0</v>
      </c>
      <c r="AB616" s="225">
        <v>2519.52</v>
      </c>
      <c r="AC616" s="209" t="b">
        <f t="shared" si="72"/>
        <v>0</v>
      </c>
      <c r="AE616" s="200" t="s">
        <v>930</v>
      </c>
      <c r="AG616" s="208">
        <f t="shared" si="70"/>
        <v>0</v>
      </c>
      <c r="AH616" s="209">
        <f t="shared" si="73"/>
        <v>0</v>
      </c>
    </row>
    <row r="617" spans="1:34" x14ac:dyDescent="0.2">
      <c r="A617" s="143" t="s">
        <v>931</v>
      </c>
      <c r="B617" s="144"/>
      <c r="C617" s="135" t="s">
        <v>1635</v>
      </c>
      <c r="D617" s="145"/>
      <c r="E617" s="233"/>
      <c r="F617" s="256"/>
      <c r="G617" s="145"/>
      <c r="H617" s="145"/>
      <c r="I617" s="309"/>
      <c r="J617" s="350"/>
      <c r="K617" s="350"/>
      <c r="L617" s="239"/>
      <c r="M617" s="146">
        <v>1099.33</v>
      </c>
      <c r="N617" s="146"/>
      <c r="O617" s="146"/>
      <c r="P617" s="146">
        <v>0</v>
      </c>
      <c r="Q617" s="146">
        <v>1099.3580999999999</v>
      </c>
      <c r="R617" s="267">
        <v>0</v>
      </c>
      <c r="S617" s="293"/>
      <c r="T617" s="267"/>
      <c r="U617" s="283"/>
      <c r="V617" s="100"/>
      <c r="W617" s="100">
        <f t="shared" si="67"/>
        <v>0</v>
      </c>
      <c r="X617" s="101" t="e">
        <f t="shared" si="68"/>
        <v>#DIV/0!</v>
      </c>
      <c r="Y617" s="102" t="b">
        <f t="shared" si="71"/>
        <v>1</v>
      </c>
      <c r="Z617" s="145"/>
      <c r="AA617" s="103">
        <f t="shared" si="69"/>
        <v>0</v>
      </c>
      <c r="AB617" s="148">
        <v>1505.97</v>
      </c>
      <c r="AC617" s="104" t="b">
        <f t="shared" si="72"/>
        <v>0</v>
      </c>
      <c r="AE617" s="135" t="s">
        <v>691</v>
      </c>
      <c r="AG617" s="105">
        <f t="shared" si="70"/>
        <v>0</v>
      </c>
      <c r="AH617" s="104">
        <f t="shared" si="73"/>
        <v>0</v>
      </c>
    </row>
    <row r="618" spans="1:34" ht="31.5" customHeight="1" x14ac:dyDescent="0.2">
      <c r="A618" s="70">
        <v>43466</v>
      </c>
      <c r="B618" s="68">
        <v>91863</v>
      </c>
      <c r="C618" s="99" t="s">
        <v>1614</v>
      </c>
      <c r="D618" s="65" t="s">
        <v>3</v>
      </c>
      <c r="E618" s="228" t="s">
        <v>32</v>
      </c>
      <c r="F618" s="248">
        <v>42</v>
      </c>
      <c r="G618" s="86">
        <v>42</v>
      </c>
      <c r="H618" s="86"/>
      <c r="I618" s="305">
        <v>42</v>
      </c>
      <c r="J618" s="345"/>
      <c r="K618" s="345"/>
      <c r="L618" s="235">
        <v>10.2346</v>
      </c>
      <c r="M618" s="93">
        <v>429.85</v>
      </c>
      <c r="N618" s="311">
        <v>429.85</v>
      </c>
      <c r="O618" s="311"/>
      <c r="P618" s="311">
        <v>0</v>
      </c>
      <c r="Q618" s="311">
        <v>429.85320000000002</v>
      </c>
      <c r="R618" s="245">
        <v>-3.1999999999925421E-3</v>
      </c>
      <c r="S618" s="313">
        <v>0</v>
      </c>
      <c r="T618" s="299">
        <v>1.0000074444573688</v>
      </c>
      <c r="U618" s="277">
        <v>14.02</v>
      </c>
      <c r="V618" s="100"/>
      <c r="W618" s="100">
        <f t="shared" si="67"/>
        <v>9.9317432322679995</v>
      </c>
      <c r="X618" s="101">
        <f t="shared" si="68"/>
        <v>0.70839823339999997</v>
      </c>
      <c r="Y618" s="102" t="b">
        <f t="shared" si="71"/>
        <v>0</v>
      </c>
      <c r="Z618" s="88">
        <v>14.02</v>
      </c>
      <c r="AA618" s="103">
        <f t="shared" si="69"/>
        <v>14.02</v>
      </c>
      <c r="AB618" s="82">
        <v>588.84</v>
      </c>
      <c r="AC618" s="104" t="b">
        <f t="shared" si="72"/>
        <v>0</v>
      </c>
      <c r="AE618" s="106" t="s">
        <v>1278</v>
      </c>
      <c r="AG618" s="105">
        <f t="shared" si="70"/>
        <v>10.2346</v>
      </c>
      <c r="AH618" s="104">
        <f t="shared" si="73"/>
        <v>429.85320000000002</v>
      </c>
    </row>
    <row r="619" spans="1:34" ht="31.5" customHeight="1" x14ac:dyDescent="0.2">
      <c r="A619" s="70">
        <v>43467</v>
      </c>
      <c r="B619" s="68">
        <v>91875</v>
      </c>
      <c r="C619" s="99" t="s">
        <v>1615</v>
      </c>
      <c r="D619" s="65" t="s">
        <v>3</v>
      </c>
      <c r="E619" s="228" t="s">
        <v>122</v>
      </c>
      <c r="F619" s="248">
        <v>16</v>
      </c>
      <c r="G619" s="86">
        <v>16</v>
      </c>
      <c r="H619" s="86"/>
      <c r="I619" s="305">
        <v>16</v>
      </c>
      <c r="J619" s="345"/>
      <c r="K619" s="345"/>
      <c r="L619" s="235">
        <v>8.2125000000000004</v>
      </c>
      <c r="M619" s="93">
        <v>131.4</v>
      </c>
      <c r="N619" s="311">
        <v>131.4</v>
      </c>
      <c r="O619" s="311"/>
      <c r="P619" s="311">
        <v>0</v>
      </c>
      <c r="Q619" s="311">
        <v>131.4</v>
      </c>
      <c r="R619" s="245">
        <v>0</v>
      </c>
      <c r="S619" s="313">
        <v>0</v>
      </c>
      <c r="T619" s="299">
        <v>1</v>
      </c>
      <c r="U619" s="277">
        <v>11.25</v>
      </c>
      <c r="V619" s="100"/>
      <c r="W619" s="100">
        <f t="shared" si="67"/>
        <v>7.9694801257499996</v>
      </c>
      <c r="X619" s="101">
        <f t="shared" si="68"/>
        <v>0.70839823339999997</v>
      </c>
      <c r="Y619" s="102" t="b">
        <f t="shared" si="71"/>
        <v>0</v>
      </c>
      <c r="Z619" s="88">
        <v>11.25</v>
      </c>
      <c r="AA619" s="103">
        <f t="shared" si="69"/>
        <v>11.25</v>
      </c>
      <c r="AB619" s="82">
        <v>180</v>
      </c>
      <c r="AC619" s="104" t="b">
        <f t="shared" si="72"/>
        <v>0</v>
      </c>
      <c r="AE619" s="106" t="s">
        <v>1216</v>
      </c>
      <c r="AG619" s="105">
        <f t="shared" si="70"/>
        <v>8.2125000000000004</v>
      </c>
      <c r="AH619" s="104">
        <f t="shared" si="73"/>
        <v>131.4</v>
      </c>
    </row>
    <row r="620" spans="1:34" ht="32.25" customHeight="1" x14ac:dyDescent="0.2">
      <c r="A620" s="70">
        <v>43468</v>
      </c>
      <c r="B620" s="68">
        <v>91890</v>
      </c>
      <c r="C620" s="99" t="s">
        <v>1616</v>
      </c>
      <c r="D620" s="65" t="s">
        <v>3</v>
      </c>
      <c r="E620" s="228" t="s">
        <v>122</v>
      </c>
      <c r="F620" s="248">
        <v>2</v>
      </c>
      <c r="G620" s="86">
        <v>2</v>
      </c>
      <c r="H620" s="86"/>
      <c r="I620" s="305">
        <v>2</v>
      </c>
      <c r="J620" s="345"/>
      <c r="K620" s="345"/>
      <c r="L620" s="235">
        <v>13.154599999999999</v>
      </c>
      <c r="M620" s="93">
        <v>26.3</v>
      </c>
      <c r="N620" s="311">
        <v>26.3</v>
      </c>
      <c r="O620" s="311"/>
      <c r="P620" s="311">
        <v>0</v>
      </c>
      <c r="Q620" s="311">
        <v>26.309199999999997</v>
      </c>
      <c r="R620" s="245">
        <v>-9.1999999999963222E-3</v>
      </c>
      <c r="S620" s="313">
        <v>0</v>
      </c>
      <c r="T620" s="299">
        <v>1.0003498098859314</v>
      </c>
      <c r="U620" s="277">
        <v>18.02</v>
      </c>
      <c r="V620" s="100"/>
      <c r="W620" s="100">
        <f t="shared" si="67"/>
        <v>12.765336165868</v>
      </c>
      <c r="X620" s="101">
        <f t="shared" si="68"/>
        <v>0.70839823339999997</v>
      </c>
      <c r="Y620" s="102" t="b">
        <f t="shared" si="71"/>
        <v>0</v>
      </c>
      <c r="Z620" s="88">
        <v>18.02</v>
      </c>
      <c r="AA620" s="103">
        <f t="shared" si="69"/>
        <v>18.02</v>
      </c>
      <c r="AB620" s="82">
        <v>36.04</v>
      </c>
      <c r="AC620" s="104" t="b">
        <f t="shared" si="72"/>
        <v>0</v>
      </c>
      <c r="AE620" s="106" t="s">
        <v>1279</v>
      </c>
      <c r="AG620" s="105">
        <f t="shared" si="70"/>
        <v>13.154599999999999</v>
      </c>
      <c r="AH620" s="104">
        <f t="shared" si="73"/>
        <v>26.309199999999997</v>
      </c>
    </row>
    <row r="621" spans="1:34" ht="19.5" customHeight="1" x14ac:dyDescent="0.2">
      <c r="A621" s="70">
        <v>43469</v>
      </c>
      <c r="B621" s="65" t="s">
        <v>894</v>
      </c>
      <c r="C621" s="99" t="s">
        <v>1617</v>
      </c>
      <c r="D621" s="65" t="s">
        <v>3</v>
      </c>
      <c r="E621" s="228" t="s">
        <v>216</v>
      </c>
      <c r="F621" s="248">
        <v>18</v>
      </c>
      <c r="G621" s="86">
        <v>18</v>
      </c>
      <c r="H621" s="86"/>
      <c r="I621" s="305">
        <v>18</v>
      </c>
      <c r="J621" s="345"/>
      <c r="K621" s="345"/>
      <c r="L621" s="235">
        <v>0.9709000000000001</v>
      </c>
      <c r="M621" s="93">
        <v>17.47</v>
      </c>
      <c r="N621" s="311">
        <v>17.47</v>
      </c>
      <c r="O621" s="311"/>
      <c r="P621" s="311">
        <v>0</v>
      </c>
      <c r="Q621" s="311">
        <v>17.476200000000002</v>
      </c>
      <c r="R621" s="245">
        <v>-6.200000000003314E-3</v>
      </c>
      <c r="S621" s="313">
        <v>0</v>
      </c>
      <c r="T621" s="299">
        <v>1.0003548941041789</v>
      </c>
      <c r="U621" s="277">
        <v>1.33</v>
      </c>
      <c r="V621" s="100"/>
      <c r="W621" s="100">
        <f t="shared" si="67"/>
        <v>0.94216965042199996</v>
      </c>
      <c r="X621" s="101">
        <f t="shared" si="68"/>
        <v>0.70839823339999997</v>
      </c>
      <c r="Y621" s="102" t="b">
        <f t="shared" si="71"/>
        <v>0</v>
      </c>
      <c r="Z621" s="88">
        <v>1.33</v>
      </c>
      <c r="AA621" s="103">
        <f t="shared" si="69"/>
        <v>1.33</v>
      </c>
      <c r="AB621" s="82">
        <v>23.94</v>
      </c>
      <c r="AC621" s="104" t="b">
        <f t="shared" si="72"/>
        <v>0</v>
      </c>
      <c r="AE621" s="71" t="s">
        <v>678</v>
      </c>
      <c r="AG621" s="105">
        <f t="shared" si="70"/>
        <v>0.9709000000000001</v>
      </c>
      <c r="AH621" s="104">
        <f t="shared" si="73"/>
        <v>17.476200000000002</v>
      </c>
    </row>
    <row r="622" spans="1:34" ht="33" customHeight="1" x14ac:dyDescent="0.2">
      <c r="A622" s="70">
        <v>43470</v>
      </c>
      <c r="B622" s="68">
        <v>91854</v>
      </c>
      <c r="C622" s="99" t="s">
        <v>1619</v>
      </c>
      <c r="D622" s="65" t="s">
        <v>3</v>
      </c>
      <c r="E622" s="228" t="s">
        <v>32</v>
      </c>
      <c r="F622" s="248">
        <v>20</v>
      </c>
      <c r="G622" s="86">
        <v>20</v>
      </c>
      <c r="H622" s="86"/>
      <c r="I622" s="305">
        <v>20</v>
      </c>
      <c r="J622" s="345"/>
      <c r="K622" s="345"/>
      <c r="L622" s="235">
        <v>9.1395999999999997</v>
      </c>
      <c r="M622" s="93">
        <v>182.79</v>
      </c>
      <c r="N622" s="311">
        <v>182.79</v>
      </c>
      <c r="O622" s="311"/>
      <c r="P622" s="311">
        <v>0</v>
      </c>
      <c r="Q622" s="311">
        <v>182.792</v>
      </c>
      <c r="R622" s="245">
        <v>-2.0000000000095497E-3</v>
      </c>
      <c r="S622" s="313">
        <v>0</v>
      </c>
      <c r="T622" s="299">
        <v>1.0000109415175886</v>
      </c>
      <c r="U622" s="277">
        <v>12.52</v>
      </c>
      <c r="V622" s="100"/>
      <c r="W622" s="100">
        <f t="shared" si="67"/>
        <v>8.8691458821679987</v>
      </c>
      <c r="X622" s="101">
        <f t="shared" si="68"/>
        <v>0.70839823339999997</v>
      </c>
      <c r="Y622" s="102" t="b">
        <f t="shared" si="71"/>
        <v>0</v>
      </c>
      <c r="Z622" s="88">
        <v>12.52</v>
      </c>
      <c r="AA622" s="103">
        <f t="shared" si="69"/>
        <v>12.52</v>
      </c>
      <c r="AB622" s="82">
        <v>250.4</v>
      </c>
      <c r="AC622" s="104" t="b">
        <f t="shared" si="72"/>
        <v>0</v>
      </c>
      <c r="AE622" s="106" t="s">
        <v>1280</v>
      </c>
      <c r="AG622" s="105">
        <f t="shared" si="70"/>
        <v>9.1395999999999997</v>
      </c>
      <c r="AH622" s="104">
        <f t="shared" si="73"/>
        <v>182.792</v>
      </c>
    </row>
    <row r="623" spans="1:34" ht="75.75" customHeight="1" x14ac:dyDescent="0.2">
      <c r="A623" s="70">
        <v>43471</v>
      </c>
      <c r="B623" s="65" t="s">
        <v>866</v>
      </c>
      <c r="C623" s="99" t="s">
        <v>1620</v>
      </c>
      <c r="D623" s="65" t="s">
        <v>3</v>
      </c>
      <c r="E623" s="228" t="s">
        <v>122</v>
      </c>
      <c r="F623" s="248">
        <v>25</v>
      </c>
      <c r="G623" s="86">
        <v>25</v>
      </c>
      <c r="H623" s="86"/>
      <c r="I623" s="305">
        <v>25</v>
      </c>
      <c r="J623" s="345"/>
      <c r="K623" s="345"/>
      <c r="L623" s="235">
        <v>12.4611</v>
      </c>
      <c r="M623" s="93">
        <v>311.52</v>
      </c>
      <c r="N623" s="311">
        <v>311.52</v>
      </c>
      <c r="O623" s="311"/>
      <c r="P623" s="311">
        <v>0</v>
      </c>
      <c r="Q623" s="311">
        <v>311.52749999999997</v>
      </c>
      <c r="R623" s="245">
        <v>-7.4999999999931788E-3</v>
      </c>
      <c r="S623" s="313">
        <v>0</v>
      </c>
      <c r="T623" s="299">
        <v>1.0000240755007703</v>
      </c>
      <c r="U623" s="277">
        <v>17.07</v>
      </c>
      <c r="V623" s="100"/>
      <c r="W623" s="100">
        <f t="shared" si="67"/>
        <v>12.092357844138</v>
      </c>
      <c r="X623" s="101">
        <f t="shared" si="68"/>
        <v>0.70839823339999997</v>
      </c>
      <c r="Y623" s="102" t="b">
        <f t="shared" si="71"/>
        <v>0</v>
      </c>
      <c r="Z623" s="88">
        <v>17.07</v>
      </c>
      <c r="AA623" s="103">
        <f t="shared" si="69"/>
        <v>17.07</v>
      </c>
      <c r="AB623" s="82">
        <v>426.75</v>
      </c>
      <c r="AC623" s="104" t="b">
        <f t="shared" si="72"/>
        <v>0</v>
      </c>
      <c r="AE623" s="71" t="s">
        <v>680</v>
      </c>
      <c r="AG623" s="105">
        <f t="shared" si="70"/>
        <v>12.4611</v>
      </c>
      <c r="AH623" s="104">
        <f t="shared" si="73"/>
        <v>311.52749999999997</v>
      </c>
    </row>
    <row r="624" spans="1:34" ht="20.25" customHeight="1" x14ac:dyDescent="0.2">
      <c r="A624" s="143" t="s">
        <v>932</v>
      </c>
      <c r="B624" s="144"/>
      <c r="C624" s="135" t="s">
        <v>1655</v>
      </c>
      <c r="D624" s="145"/>
      <c r="E624" s="233"/>
      <c r="F624" s="256"/>
      <c r="G624" s="145"/>
      <c r="H624" s="145"/>
      <c r="I624" s="309"/>
      <c r="J624" s="350"/>
      <c r="K624" s="350"/>
      <c r="L624" s="239"/>
      <c r="M624" s="149">
        <v>473.11</v>
      </c>
      <c r="N624" s="149"/>
      <c r="O624" s="149"/>
      <c r="P624" s="149">
        <v>152.57</v>
      </c>
      <c r="Q624" s="149">
        <v>473.113</v>
      </c>
      <c r="R624" s="267">
        <v>-2.9999999999859028E-3</v>
      </c>
      <c r="S624" s="294">
        <v>0.32248314345501045</v>
      </c>
      <c r="T624" s="268"/>
      <c r="U624" s="283"/>
      <c r="V624" s="100"/>
      <c r="W624" s="100">
        <f t="shared" si="67"/>
        <v>0</v>
      </c>
      <c r="X624" s="101" t="e">
        <f t="shared" si="68"/>
        <v>#DIV/0!</v>
      </c>
      <c r="Y624" s="102" t="b">
        <f t="shared" si="71"/>
        <v>1</v>
      </c>
      <c r="Z624" s="145"/>
      <c r="AA624" s="103">
        <f t="shared" si="69"/>
        <v>0</v>
      </c>
      <c r="AB624" s="151">
        <v>648.1</v>
      </c>
      <c r="AC624" s="104" t="b">
        <f t="shared" si="72"/>
        <v>0</v>
      </c>
      <c r="AE624" s="135" t="s">
        <v>697</v>
      </c>
      <c r="AG624" s="105">
        <f t="shared" si="70"/>
        <v>0</v>
      </c>
      <c r="AH624" s="104">
        <f t="shared" si="73"/>
        <v>0</v>
      </c>
    </row>
    <row r="625" spans="1:34" ht="19.5" customHeight="1" x14ac:dyDescent="0.2">
      <c r="A625" s="70">
        <v>43497</v>
      </c>
      <c r="B625" s="68">
        <v>98300</v>
      </c>
      <c r="C625" s="99" t="s">
        <v>1820</v>
      </c>
      <c r="D625" s="65" t="s">
        <v>3</v>
      </c>
      <c r="E625" s="228" t="s">
        <v>32</v>
      </c>
      <c r="F625" s="260">
        <v>30</v>
      </c>
      <c r="G625" s="159">
        <v>30</v>
      </c>
      <c r="H625" s="159"/>
      <c r="I625" s="305">
        <v>30</v>
      </c>
      <c r="J625" s="345"/>
      <c r="K625" s="345"/>
      <c r="L625" s="235">
        <v>5.5991</v>
      </c>
      <c r="M625" s="93">
        <v>167.97</v>
      </c>
      <c r="N625" s="311">
        <v>167.97</v>
      </c>
      <c r="O625" s="311"/>
      <c r="P625" s="311">
        <v>0</v>
      </c>
      <c r="Q625" s="311">
        <v>167.97300000000001</v>
      </c>
      <c r="R625" s="245">
        <v>-3.0000000000143245E-3</v>
      </c>
      <c r="S625" s="313">
        <v>0</v>
      </c>
      <c r="T625" s="299">
        <v>1.0000178603322023</v>
      </c>
      <c r="U625" s="277">
        <v>7.67</v>
      </c>
      <c r="V625" s="100"/>
      <c r="W625" s="100">
        <f t="shared" si="67"/>
        <v>5.4334144501779997</v>
      </c>
      <c r="X625" s="101">
        <f t="shared" si="68"/>
        <v>0.70839823339999997</v>
      </c>
      <c r="Y625" s="102" t="b">
        <f t="shared" si="71"/>
        <v>0</v>
      </c>
      <c r="Z625" s="88">
        <v>7.67</v>
      </c>
      <c r="AA625" s="103">
        <f t="shared" si="69"/>
        <v>7.67</v>
      </c>
      <c r="AB625" s="82">
        <v>230.1</v>
      </c>
      <c r="AC625" s="104" t="b">
        <f t="shared" si="72"/>
        <v>0</v>
      </c>
      <c r="AE625" s="71" t="s">
        <v>933</v>
      </c>
      <c r="AG625" s="105">
        <f t="shared" si="70"/>
        <v>5.5991</v>
      </c>
      <c r="AH625" s="104">
        <f t="shared" si="73"/>
        <v>167.97300000000001</v>
      </c>
    </row>
    <row r="626" spans="1:34" ht="21" customHeight="1" x14ac:dyDescent="0.2">
      <c r="A626" s="70">
        <v>43498</v>
      </c>
      <c r="B626" s="65" t="s">
        <v>934</v>
      </c>
      <c r="C626" s="99" t="s">
        <v>1821</v>
      </c>
      <c r="D626" s="65" t="s">
        <v>3</v>
      </c>
      <c r="E626" s="228" t="s">
        <v>32</v>
      </c>
      <c r="F626" s="248">
        <v>100</v>
      </c>
      <c r="G626" s="86">
        <v>50</v>
      </c>
      <c r="H626" s="86">
        <v>50</v>
      </c>
      <c r="I626" s="305">
        <v>100</v>
      </c>
      <c r="J626" s="345"/>
      <c r="K626" s="345"/>
      <c r="L626" s="235">
        <v>3.0513999999999997</v>
      </c>
      <c r="M626" s="93">
        <v>305.14</v>
      </c>
      <c r="N626" s="311">
        <v>152.57</v>
      </c>
      <c r="O626" s="311"/>
      <c r="P626" s="311">
        <v>152.57</v>
      </c>
      <c r="Q626" s="311">
        <v>305.14</v>
      </c>
      <c r="R626" s="245">
        <v>0</v>
      </c>
      <c r="S626" s="313">
        <v>0.5</v>
      </c>
      <c r="T626" s="299">
        <v>1</v>
      </c>
      <c r="U626" s="277">
        <v>4.18</v>
      </c>
      <c r="V626" s="100"/>
      <c r="W626" s="100">
        <f t="shared" si="67"/>
        <v>2.9611046156119998</v>
      </c>
      <c r="X626" s="101">
        <f t="shared" si="68"/>
        <v>0.70839823339999997</v>
      </c>
      <c r="Y626" s="102" t="b">
        <f t="shared" si="71"/>
        <v>0</v>
      </c>
      <c r="Z626" s="88">
        <v>4.18</v>
      </c>
      <c r="AA626" s="103">
        <f t="shared" si="69"/>
        <v>4.18</v>
      </c>
      <c r="AB626" s="82">
        <v>418</v>
      </c>
      <c r="AC626" s="104" t="b">
        <f t="shared" si="72"/>
        <v>0</v>
      </c>
      <c r="AE626" s="71" t="s">
        <v>935</v>
      </c>
      <c r="AG626" s="105">
        <f t="shared" si="70"/>
        <v>3.0513999999999997</v>
      </c>
      <c r="AH626" s="104">
        <f t="shared" si="73"/>
        <v>305.14</v>
      </c>
    </row>
    <row r="627" spans="1:34" x14ac:dyDescent="0.2">
      <c r="A627" s="143" t="s">
        <v>936</v>
      </c>
      <c r="B627" s="144"/>
      <c r="C627" s="135" t="s">
        <v>219</v>
      </c>
      <c r="D627" s="145"/>
      <c r="E627" s="233"/>
      <c r="F627" s="256"/>
      <c r="G627" s="145"/>
      <c r="H627" s="145"/>
      <c r="I627" s="309"/>
      <c r="J627" s="350"/>
      <c r="K627" s="350"/>
      <c r="L627" s="239"/>
      <c r="M627" s="149">
        <v>266.76</v>
      </c>
      <c r="N627" s="149"/>
      <c r="O627" s="149"/>
      <c r="P627" s="149">
        <v>0</v>
      </c>
      <c r="Q627" s="149">
        <v>266.77850000000001</v>
      </c>
      <c r="R627" s="267">
        <v>-1.850000000001728E-2</v>
      </c>
      <c r="S627" s="294">
        <v>0</v>
      </c>
      <c r="T627" s="268"/>
      <c r="U627" s="283"/>
      <c r="V627" s="100"/>
      <c r="W627" s="100">
        <f t="shared" si="67"/>
        <v>0</v>
      </c>
      <c r="X627" s="101" t="e">
        <f t="shared" si="68"/>
        <v>#DIV/0!</v>
      </c>
      <c r="Y627" s="102" t="b">
        <f t="shared" si="71"/>
        <v>1</v>
      </c>
      <c r="Z627" s="145"/>
      <c r="AA627" s="103">
        <f t="shared" si="69"/>
        <v>0</v>
      </c>
      <c r="AB627" s="151">
        <v>365.45</v>
      </c>
      <c r="AC627" s="104" t="b">
        <f t="shared" si="72"/>
        <v>0</v>
      </c>
      <c r="AE627" s="135" t="s">
        <v>695</v>
      </c>
      <c r="AG627" s="105">
        <f t="shared" si="70"/>
        <v>0</v>
      </c>
      <c r="AH627" s="104">
        <f t="shared" si="73"/>
        <v>0</v>
      </c>
    </row>
    <row r="628" spans="1:34" ht="30.75" customHeight="1" x14ac:dyDescent="0.2">
      <c r="A628" s="70">
        <v>43525</v>
      </c>
      <c r="B628" s="68">
        <v>91940</v>
      </c>
      <c r="C628" s="99" t="s">
        <v>1622</v>
      </c>
      <c r="D628" s="65" t="s">
        <v>3</v>
      </c>
      <c r="E628" s="228" t="s">
        <v>122</v>
      </c>
      <c r="F628" s="248">
        <v>8</v>
      </c>
      <c r="G628" s="86">
        <v>8</v>
      </c>
      <c r="H628" s="86"/>
      <c r="I628" s="305">
        <v>8</v>
      </c>
      <c r="J628" s="345"/>
      <c r="K628" s="345"/>
      <c r="L628" s="235">
        <v>17.928799999999999</v>
      </c>
      <c r="M628" s="93">
        <v>143.43</v>
      </c>
      <c r="N628" s="311">
        <v>143.43</v>
      </c>
      <c r="O628" s="311"/>
      <c r="P628" s="311">
        <v>0</v>
      </c>
      <c r="Q628" s="311">
        <v>143.43039999999999</v>
      </c>
      <c r="R628" s="245">
        <v>-3.9999999998485691E-4</v>
      </c>
      <c r="S628" s="313">
        <v>0</v>
      </c>
      <c r="T628" s="299">
        <v>1.0000027888168443</v>
      </c>
      <c r="U628" s="277">
        <v>24.56</v>
      </c>
      <c r="V628" s="100"/>
      <c r="W628" s="100">
        <f t="shared" si="67"/>
        <v>17.398260612304</v>
      </c>
      <c r="X628" s="101">
        <f t="shared" si="68"/>
        <v>0.70839823340000008</v>
      </c>
      <c r="Y628" s="102" t="b">
        <f t="shared" si="71"/>
        <v>0</v>
      </c>
      <c r="Z628" s="88">
        <v>24.56</v>
      </c>
      <c r="AA628" s="103">
        <f t="shared" si="69"/>
        <v>24.56</v>
      </c>
      <c r="AB628" s="82">
        <v>196.48</v>
      </c>
      <c r="AC628" s="104" t="b">
        <f t="shared" si="72"/>
        <v>0</v>
      </c>
      <c r="AE628" s="71" t="s">
        <v>1235</v>
      </c>
      <c r="AG628" s="105">
        <f t="shared" si="70"/>
        <v>17.928799999999999</v>
      </c>
      <c r="AH628" s="104">
        <f t="shared" si="73"/>
        <v>143.43039999999999</v>
      </c>
    </row>
    <row r="629" spans="1:34" ht="18" customHeight="1" x14ac:dyDescent="0.2">
      <c r="A629" s="70">
        <v>43526</v>
      </c>
      <c r="B629" s="65" t="s">
        <v>937</v>
      </c>
      <c r="C629" s="99" t="s">
        <v>1668</v>
      </c>
      <c r="D629" s="65" t="s">
        <v>3</v>
      </c>
      <c r="E629" s="228" t="s">
        <v>122</v>
      </c>
      <c r="F629" s="248">
        <v>3</v>
      </c>
      <c r="G629" s="86">
        <v>3</v>
      </c>
      <c r="H629" s="86"/>
      <c r="I629" s="305">
        <v>3</v>
      </c>
      <c r="J629" s="345"/>
      <c r="K629" s="345"/>
      <c r="L629" s="235">
        <v>23.7761</v>
      </c>
      <c r="M629" s="93">
        <v>71.319999999999993</v>
      </c>
      <c r="N629" s="311">
        <v>71.319999999999993</v>
      </c>
      <c r="O629" s="311"/>
      <c r="P629" s="311">
        <v>0</v>
      </c>
      <c r="Q629" s="311">
        <v>71.328299999999999</v>
      </c>
      <c r="R629" s="245">
        <v>-8.3000000000055252E-3</v>
      </c>
      <c r="S629" s="313">
        <v>0</v>
      </c>
      <c r="T629" s="299">
        <v>1.0001163768928774</v>
      </c>
      <c r="U629" s="277">
        <v>32.57</v>
      </c>
      <c r="V629" s="100"/>
      <c r="W629" s="100">
        <f t="shared" si="67"/>
        <v>23.072530461837999</v>
      </c>
      <c r="X629" s="101">
        <f t="shared" si="68"/>
        <v>0.70839823339999997</v>
      </c>
      <c r="Y629" s="102" t="b">
        <f t="shared" si="71"/>
        <v>0</v>
      </c>
      <c r="Z629" s="88">
        <v>32.57</v>
      </c>
      <c r="AA629" s="103">
        <f t="shared" si="69"/>
        <v>32.57</v>
      </c>
      <c r="AB629" s="82">
        <v>97.71</v>
      </c>
      <c r="AC629" s="104" t="b">
        <f t="shared" si="72"/>
        <v>0</v>
      </c>
      <c r="AE629" s="71" t="s">
        <v>715</v>
      </c>
      <c r="AG629" s="105">
        <f t="shared" si="70"/>
        <v>23.7761</v>
      </c>
      <c r="AH629" s="104">
        <f t="shared" si="73"/>
        <v>71.328299999999999</v>
      </c>
    </row>
    <row r="630" spans="1:34" ht="34.15" customHeight="1" x14ac:dyDescent="0.2">
      <c r="A630" s="70">
        <v>43527</v>
      </c>
      <c r="B630" s="65" t="s">
        <v>938</v>
      </c>
      <c r="C630" s="99" t="s">
        <v>1745</v>
      </c>
      <c r="D630" s="65" t="s">
        <v>3</v>
      </c>
      <c r="E630" s="228" t="s">
        <v>122</v>
      </c>
      <c r="F630" s="248">
        <v>1</v>
      </c>
      <c r="G630" s="86">
        <v>1</v>
      </c>
      <c r="H630" s="86"/>
      <c r="I630" s="305">
        <v>1</v>
      </c>
      <c r="J630" s="345"/>
      <c r="K630" s="345"/>
      <c r="L630" s="235">
        <v>52.019800000000004</v>
      </c>
      <c r="M630" s="93">
        <v>52.01</v>
      </c>
      <c r="N630" s="311">
        <v>52.01</v>
      </c>
      <c r="O630" s="311"/>
      <c r="P630" s="311">
        <v>0</v>
      </c>
      <c r="Q630" s="311">
        <v>52.019800000000004</v>
      </c>
      <c r="R630" s="245">
        <v>-9.800000000005582E-3</v>
      </c>
      <c r="S630" s="313">
        <v>0</v>
      </c>
      <c r="T630" s="299">
        <v>1.0001884253028266</v>
      </c>
      <c r="U630" s="277">
        <v>71.260000000000005</v>
      </c>
      <c r="V630" s="100"/>
      <c r="W630" s="100">
        <f t="shared" si="67"/>
        <v>50.480458112084001</v>
      </c>
      <c r="X630" s="101">
        <f t="shared" si="68"/>
        <v>0.70839823339999997</v>
      </c>
      <c r="Y630" s="102" t="b">
        <f t="shared" si="71"/>
        <v>0</v>
      </c>
      <c r="Z630" s="88">
        <v>71.260000000000005</v>
      </c>
      <c r="AA630" s="103">
        <f t="shared" si="69"/>
        <v>71.260000000000005</v>
      </c>
      <c r="AB630" s="82">
        <v>71.260000000000005</v>
      </c>
      <c r="AC630" s="104" t="b">
        <f t="shared" si="72"/>
        <v>0</v>
      </c>
      <c r="AE630" s="71" t="s">
        <v>939</v>
      </c>
      <c r="AG630" s="105">
        <f t="shared" si="70"/>
        <v>52.019800000000004</v>
      </c>
      <c r="AH630" s="104">
        <f t="shared" si="73"/>
        <v>52.019800000000004</v>
      </c>
    </row>
    <row r="631" spans="1:34" s="209" customFormat="1" x14ac:dyDescent="0.2">
      <c r="A631" s="198">
        <v>20</v>
      </c>
      <c r="B631" s="199"/>
      <c r="C631" s="200" t="s">
        <v>1822</v>
      </c>
      <c r="D631" s="201"/>
      <c r="E631" s="229"/>
      <c r="F631" s="247"/>
      <c r="G631" s="201"/>
      <c r="H631" s="201"/>
      <c r="I631" s="306"/>
      <c r="J631" s="346"/>
      <c r="K631" s="346"/>
      <c r="L631" s="236"/>
      <c r="M631" s="223">
        <v>100176.56999999998</v>
      </c>
      <c r="N631" s="223"/>
      <c r="O631" s="223"/>
      <c r="P631" s="223">
        <v>0</v>
      </c>
      <c r="Q631" s="223">
        <v>39561.707599999994</v>
      </c>
      <c r="R631" s="264">
        <v>60614.862399999984</v>
      </c>
      <c r="S631" s="295">
        <v>0</v>
      </c>
      <c r="T631" s="269"/>
      <c r="U631" s="278"/>
      <c r="V631" s="218"/>
      <c r="W631" s="218">
        <f t="shared" si="67"/>
        <v>0</v>
      </c>
      <c r="X631" s="219" t="e">
        <f t="shared" si="68"/>
        <v>#DIV/0!</v>
      </c>
      <c r="Y631" s="220" t="b">
        <f t="shared" si="71"/>
        <v>1</v>
      </c>
      <c r="Z631" s="201"/>
      <c r="AA631" s="221">
        <f t="shared" si="69"/>
        <v>0</v>
      </c>
      <c r="AB631" s="225">
        <v>137228.35</v>
      </c>
      <c r="AC631" s="209" t="b">
        <f t="shared" si="72"/>
        <v>0</v>
      </c>
      <c r="AE631" s="200" t="s">
        <v>940</v>
      </c>
      <c r="AG631" s="208">
        <f t="shared" si="70"/>
        <v>0</v>
      </c>
      <c r="AH631" s="209">
        <f t="shared" si="73"/>
        <v>0</v>
      </c>
    </row>
    <row r="632" spans="1:34" x14ac:dyDescent="0.2">
      <c r="A632" s="143" t="s">
        <v>941</v>
      </c>
      <c r="B632" s="144"/>
      <c r="C632" s="135" t="s">
        <v>1823</v>
      </c>
      <c r="D632" s="145"/>
      <c r="E632" s="233"/>
      <c r="F632" s="256"/>
      <c r="G632" s="145"/>
      <c r="H632" s="145"/>
      <c r="I632" s="309"/>
      <c r="J632" s="350"/>
      <c r="K632" s="350"/>
      <c r="L632" s="239"/>
      <c r="M632" s="146">
        <v>22782.71</v>
      </c>
      <c r="N632" s="146"/>
      <c r="O632" s="146"/>
      <c r="P632" s="146">
        <v>0</v>
      </c>
      <c r="Q632" s="146">
        <v>22782.789000000001</v>
      </c>
      <c r="R632" s="267">
        <v>-7.9000000001542503E-2</v>
      </c>
      <c r="S632" s="293"/>
      <c r="T632" s="267"/>
      <c r="U632" s="283"/>
      <c r="V632" s="100"/>
      <c r="W632" s="100">
        <f t="shared" si="67"/>
        <v>0</v>
      </c>
      <c r="X632" s="101" t="e">
        <f t="shared" si="68"/>
        <v>#DIV/0!</v>
      </c>
      <c r="Y632" s="102" t="b">
        <f t="shared" si="71"/>
        <v>1</v>
      </c>
      <c r="Z632" s="145"/>
      <c r="AA632" s="103">
        <f t="shared" si="69"/>
        <v>0</v>
      </c>
      <c r="AB632" s="148">
        <v>31209.3</v>
      </c>
      <c r="AC632" s="104" t="b">
        <f t="shared" si="72"/>
        <v>0</v>
      </c>
      <c r="AE632" s="135" t="s">
        <v>942</v>
      </c>
      <c r="AG632" s="105">
        <f t="shared" si="70"/>
        <v>0</v>
      </c>
      <c r="AH632" s="104">
        <f t="shared" si="73"/>
        <v>0</v>
      </c>
    </row>
    <row r="633" spans="1:34" ht="30.75" customHeight="1" x14ac:dyDescent="0.2">
      <c r="A633" s="70">
        <v>43831</v>
      </c>
      <c r="B633" s="66">
        <v>89578</v>
      </c>
      <c r="C633" s="99" t="s">
        <v>1824</v>
      </c>
      <c r="D633" s="65" t="s">
        <v>3</v>
      </c>
      <c r="E633" s="228" t="s">
        <v>32</v>
      </c>
      <c r="F633" s="246">
        <v>7</v>
      </c>
      <c r="G633" s="88">
        <v>7</v>
      </c>
      <c r="H633" s="88"/>
      <c r="I633" s="305">
        <v>7</v>
      </c>
      <c r="J633" s="345"/>
      <c r="K633" s="345"/>
      <c r="L633" s="235">
        <v>25.214199999999998</v>
      </c>
      <c r="M633" s="93">
        <v>176.49</v>
      </c>
      <c r="N633" s="311">
        <v>176.49</v>
      </c>
      <c r="O633" s="311"/>
      <c r="P633" s="311">
        <v>0</v>
      </c>
      <c r="Q633" s="311">
        <v>176.49939999999998</v>
      </c>
      <c r="R633" s="245">
        <v>-9.3999999999709871E-3</v>
      </c>
      <c r="S633" s="313">
        <v>0</v>
      </c>
      <c r="T633" s="299">
        <v>1.0000532608079775</v>
      </c>
      <c r="U633" s="277">
        <v>34.54</v>
      </c>
      <c r="V633" s="100"/>
      <c r="W633" s="100">
        <f t="shared" si="67"/>
        <v>24.468074981635997</v>
      </c>
      <c r="X633" s="101">
        <f t="shared" si="68"/>
        <v>0.70839823339999997</v>
      </c>
      <c r="Y633" s="102" t="b">
        <f t="shared" si="71"/>
        <v>0</v>
      </c>
      <c r="Z633" s="88">
        <v>34.54</v>
      </c>
      <c r="AA633" s="103">
        <f t="shared" si="69"/>
        <v>34.54</v>
      </c>
      <c r="AB633" s="82">
        <v>241.78</v>
      </c>
      <c r="AC633" s="104" t="b">
        <f t="shared" si="72"/>
        <v>0</v>
      </c>
      <c r="AE633" s="71" t="s">
        <v>1353</v>
      </c>
      <c r="AG633" s="105">
        <f t="shared" si="70"/>
        <v>25.214199999999998</v>
      </c>
      <c r="AH633" s="104">
        <f t="shared" si="73"/>
        <v>176.49939999999998</v>
      </c>
    </row>
    <row r="634" spans="1:34" ht="33.75" customHeight="1" x14ac:dyDescent="0.2">
      <c r="A634" s="70">
        <v>43832</v>
      </c>
      <c r="B634" s="66">
        <v>104166</v>
      </c>
      <c r="C634" s="99" t="s">
        <v>1825</v>
      </c>
      <c r="D634" s="65" t="s">
        <v>3</v>
      </c>
      <c r="E634" s="228" t="s">
        <v>32</v>
      </c>
      <c r="F634" s="246">
        <v>3</v>
      </c>
      <c r="G634" s="88">
        <v>3</v>
      </c>
      <c r="H634" s="88"/>
      <c r="I634" s="305">
        <v>3</v>
      </c>
      <c r="J634" s="345"/>
      <c r="K634" s="345"/>
      <c r="L634" s="235">
        <v>57.867099999999994</v>
      </c>
      <c r="M634" s="93">
        <v>173.6</v>
      </c>
      <c r="N634" s="311">
        <v>173.6</v>
      </c>
      <c r="O634" s="311"/>
      <c r="P634" s="311">
        <v>0</v>
      </c>
      <c r="Q634" s="311">
        <v>173.60129999999998</v>
      </c>
      <c r="R634" s="245">
        <v>-1.2999999999863121E-3</v>
      </c>
      <c r="S634" s="313">
        <v>0</v>
      </c>
      <c r="T634" s="299">
        <v>1.0000074884792627</v>
      </c>
      <c r="U634" s="277">
        <v>79.27</v>
      </c>
      <c r="V634" s="100"/>
      <c r="W634" s="100">
        <f t="shared" si="67"/>
        <v>56.154727961617994</v>
      </c>
      <c r="X634" s="101">
        <f t="shared" si="68"/>
        <v>0.70839823339999997</v>
      </c>
      <c r="Y634" s="102" t="b">
        <f t="shared" si="71"/>
        <v>0</v>
      </c>
      <c r="Z634" s="88">
        <v>79.27</v>
      </c>
      <c r="AA634" s="103">
        <f t="shared" si="69"/>
        <v>79.27</v>
      </c>
      <c r="AB634" s="82">
        <v>237.81</v>
      </c>
      <c r="AC634" s="104" t="b">
        <f t="shared" si="72"/>
        <v>0</v>
      </c>
      <c r="AE634" s="71" t="s">
        <v>1354</v>
      </c>
      <c r="AG634" s="105">
        <f t="shared" si="70"/>
        <v>57.867099999999994</v>
      </c>
      <c r="AH634" s="104">
        <f t="shared" si="73"/>
        <v>173.60129999999998</v>
      </c>
    </row>
    <row r="635" spans="1:34" ht="44.25" customHeight="1" x14ac:dyDescent="0.2">
      <c r="A635" s="70">
        <v>43833</v>
      </c>
      <c r="B635" s="65" t="s">
        <v>345</v>
      </c>
      <c r="C635" s="99" t="s">
        <v>1826</v>
      </c>
      <c r="D635" s="65" t="s">
        <v>3</v>
      </c>
      <c r="E635" s="228" t="s">
        <v>122</v>
      </c>
      <c r="F635" s="246">
        <v>20</v>
      </c>
      <c r="G635" s="88">
        <v>20</v>
      </c>
      <c r="H635" s="88"/>
      <c r="I635" s="305">
        <v>20</v>
      </c>
      <c r="J635" s="345"/>
      <c r="K635" s="345"/>
      <c r="L635" s="235">
        <v>278.88189999999997</v>
      </c>
      <c r="M635" s="93">
        <v>5577.63</v>
      </c>
      <c r="N635" s="311">
        <v>5577.63</v>
      </c>
      <c r="O635" s="311"/>
      <c r="P635" s="311">
        <v>0</v>
      </c>
      <c r="Q635" s="311">
        <v>5577.637999999999</v>
      </c>
      <c r="R635" s="245">
        <v>-7.9999999989013304E-3</v>
      </c>
      <c r="S635" s="313">
        <v>0</v>
      </c>
      <c r="T635" s="299">
        <v>1.0000014343009485</v>
      </c>
      <c r="U635" s="277">
        <v>382.03</v>
      </c>
      <c r="V635" s="100"/>
      <c r="W635" s="100">
        <f t="shared" si="67"/>
        <v>270.62937710580195</v>
      </c>
      <c r="X635" s="101">
        <f t="shared" si="68"/>
        <v>0.70839823339999997</v>
      </c>
      <c r="Y635" s="102" t="b">
        <f t="shared" si="71"/>
        <v>0</v>
      </c>
      <c r="Z635" s="88">
        <v>382.03</v>
      </c>
      <c r="AA635" s="103">
        <f t="shared" si="69"/>
        <v>382.03</v>
      </c>
      <c r="AB635" s="76">
        <v>7640.6</v>
      </c>
      <c r="AC635" s="104" t="b">
        <f t="shared" si="72"/>
        <v>0</v>
      </c>
      <c r="AE635" s="71" t="s">
        <v>1355</v>
      </c>
      <c r="AG635" s="105">
        <f t="shared" si="70"/>
        <v>278.88189999999997</v>
      </c>
      <c r="AH635" s="104">
        <f t="shared" si="73"/>
        <v>5577.637999999999</v>
      </c>
    </row>
    <row r="636" spans="1:34" ht="37.9" customHeight="1" x14ac:dyDescent="0.2">
      <c r="A636" s="70">
        <v>43834</v>
      </c>
      <c r="B636" s="65" t="s">
        <v>346</v>
      </c>
      <c r="C636" s="99" t="s">
        <v>1827</v>
      </c>
      <c r="D636" s="65" t="s">
        <v>3</v>
      </c>
      <c r="E636" s="228" t="s">
        <v>122</v>
      </c>
      <c r="F636" s="246">
        <v>9</v>
      </c>
      <c r="G636" s="88">
        <v>9</v>
      </c>
      <c r="H636" s="88"/>
      <c r="I636" s="305">
        <v>9</v>
      </c>
      <c r="J636" s="345"/>
      <c r="K636" s="345"/>
      <c r="L636" s="235">
        <v>145.5547</v>
      </c>
      <c r="M636" s="93">
        <v>1309.99</v>
      </c>
      <c r="N636" s="311">
        <v>1309.99</v>
      </c>
      <c r="O636" s="311"/>
      <c r="P636" s="311">
        <v>0</v>
      </c>
      <c r="Q636" s="311">
        <v>1309.9922999999999</v>
      </c>
      <c r="R636" s="245">
        <v>-2.2999999998774001E-3</v>
      </c>
      <c r="S636" s="313">
        <v>0</v>
      </c>
      <c r="T636" s="299">
        <v>1.0000017557385934</v>
      </c>
      <c r="U636" s="277">
        <v>199.39</v>
      </c>
      <c r="V636" s="100"/>
      <c r="W636" s="100">
        <f t="shared" si="67"/>
        <v>141.24752375762597</v>
      </c>
      <c r="X636" s="101">
        <f t="shared" si="68"/>
        <v>0.70839823339999985</v>
      </c>
      <c r="Y636" s="102" t="b">
        <f t="shared" si="71"/>
        <v>0</v>
      </c>
      <c r="Z636" s="88">
        <v>199.39</v>
      </c>
      <c r="AA636" s="103">
        <f t="shared" si="69"/>
        <v>199.39</v>
      </c>
      <c r="AB636" s="76">
        <v>1794.51</v>
      </c>
      <c r="AC636" s="104" t="b">
        <f t="shared" si="72"/>
        <v>0</v>
      </c>
      <c r="AE636" s="71" t="s">
        <v>347</v>
      </c>
      <c r="AG636" s="105">
        <f t="shared" si="70"/>
        <v>145.5547</v>
      </c>
      <c r="AH636" s="104">
        <f t="shared" si="73"/>
        <v>1309.9922999999999</v>
      </c>
    </row>
    <row r="637" spans="1:34" ht="39.6" customHeight="1" x14ac:dyDescent="0.2">
      <c r="A637" s="70">
        <v>43835</v>
      </c>
      <c r="B637" s="65" t="s">
        <v>348</v>
      </c>
      <c r="C637" s="99" t="s">
        <v>1828</v>
      </c>
      <c r="D637" s="65" t="s">
        <v>3</v>
      </c>
      <c r="E637" s="228" t="s">
        <v>122</v>
      </c>
      <c r="F637" s="246">
        <v>10</v>
      </c>
      <c r="G637" s="88">
        <v>10</v>
      </c>
      <c r="H637" s="88"/>
      <c r="I637" s="305">
        <v>10</v>
      </c>
      <c r="J637" s="345"/>
      <c r="K637" s="345"/>
      <c r="L637" s="235">
        <v>112.01849999999999</v>
      </c>
      <c r="M637" s="93">
        <v>1120.18</v>
      </c>
      <c r="N637" s="311">
        <v>1120.18</v>
      </c>
      <c r="O637" s="311"/>
      <c r="P637" s="311">
        <v>0</v>
      </c>
      <c r="Q637" s="311">
        <v>1120.1849999999999</v>
      </c>
      <c r="R637" s="245">
        <v>-4.9999999998817657E-3</v>
      </c>
      <c r="S637" s="313">
        <v>0</v>
      </c>
      <c r="T637" s="299">
        <v>1.0000044635683549</v>
      </c>
      <c r="U637" s="277">
        <v>153.44999999999999</v>
      </c>
      <c r="V637" s="100"/>
      <c r="W637" s="100">
        <f t="shared" si="67"/>
        <v>108.70370891522998</v>
      </c>
      <c r="X637" s="101">
        <f t="shared" si="68"/>
        <v>0.70839823339999997</v>
      </c>
      <c r="Y637" s="102" t="b">
        <f t="shared" si="71"/>
        <v>0</v>
      </c>
      <c r="Z637" s="88">
        <v>153.44999999999999</v>
      </c>
      <c r="AA637" s="103">
        <f t="shared" si="69"/>
        <v>153.44999999999999</v>
      </c>
      <c r="AB637" s="76">
        <v>1534.5</v>
      </c>
      <c r="AC637" s="104" t="b">
        <f t="shared" si="72"/>
        <v>0</v>
      </c>
      <c r="AE637" s="71" t="s">
        <v>349</v>
      </c>
      <c r="AG637" s="105">
        <f t="shared" si="70"/>
        <v>112.01849999999999</v>
      </c>
      <c r="AH637" s="104">
        <f t="shared" si="73"/>
        <v>1120.1849999999999</v>
      </c>
    </row>
    <row r="638" spans="1:34" ht="35.450000000000003" customHeight="1" x14ac:dyDescent="0.2">
      <c r="A638" s="70">
        <v>43836</v>
      </c>
      <c r="B638" s="65" t="s">
        <v>350</v>
      </c>
      <c r="C638" s="99" t="s">
        <v>1829</v>
      </c>
      <c r="D638" s="65" t="s">
        <v>3</v>
      </c>
      <c r="E638" s="228" t="s">
        <v>122</v>
      </c>
      <c r="F638" s="246">
        <v>2</v>
      </c>
      <c r="G638" s="88">
        <v>2</v>
      </c>
      <c r="H638" s="88"/>
      <c r="I638" s="305">
        <v>2</v>
      </c>
      <c r="J638" s="345"/>
      <c r="K638" s="345"/>
      <c r="L638" s="235">
        <v>187.08439999999996</v>
      </c>
      <c r="M638" s="93">
        <v>374.16</v>
      </c>
      <c r="N638" s="311">
        <v>374.16</v>
      </c>
      <c r="O638" s="311"/>
      <c r="P638" s="311">
        <v>0</v>
      </c>
      <c r="Q638" s="311">
        <v>374.16879999999992</v>
      </c>
      <c r="R638" s="245">
        <v>-8.7999999998942258E-3</v>
      </c>
      <c r="S638" s="313">
        <v>0</v>
      </c>
      <c r="T638" s="299">
        <v>1.0000235193500104</v>
      </c>
      <c r="U638" s="277">
        <v>256.27999999999997</v>
      </c>
      <c r="V638" s="100"/>
      <c r="W638" s="100">
        <f t="shared" si="67"/>
        <v>181.54829925575197</v>
      </c>
      <c r="X638" s="101">
        <f t="shared" si="68"/>
        <v>0.70839823339999997</v>
      </c>
      <c r="Y638" s="102" t="b">
        <f t="shared" si="71"/>
        <v>0</v>
      </c>
      <c r="Z638" s="88">
        <v>256.27999999999997</v>
      </c>
      <c r="AA638" s="103">
        <f t="shared" si="69"/>
        <v>256.27999999999997</v>
      </c>
      <c r="AB638" s="82">
        <v>512.55999999999995</v>
      </c>
      <c r="AC638" s="104" t="b">
        <f t="shared" si="72"/>
        <v>0</v>
      </c>
      <c r="AE638" s="71" t="s">
        <v>351</v>
      </c>
      <c r="AG638" s="105">
        <f t="shared" si="70"/>
        <v>187.08439999999996</v>
      </c>
      <c r="AH638" s="104">
        <f t="shared" si="73"/>
        <v>374.16879999999992</v>
      </c>
    </row>
    <row r="639" spans="1:34" ht="33.6" customHeight="1" x14ac:dyDescent="0.2">
      <c r="A639" s="70">
        <v>43837</v>
      </c>
      <c r="B639" s="65" t="s">
        <v>352</v>
      </c>
      <c r="C639" s="99" t="s">
        <v>1830</v>
      </c>
      <c r="D639" s="65" t="s">
        <v>3</v>
      </c>
      <c r="E639" s="228" t="s">
        <v>122</v>
      </c>
      <c r="F639" s="246">
        <v>12</v>
      </c>
      <c r="G639" s="88">
        <v>12</v>
      </c>
      <c r="H639" s="88"/>
      <c r="I639" s="305">
        <v>12</v>
      </c>
      <c r="J639" s="345"/>
      <c r="K639" s="345"/>
      <c r="L639" s="235">
        <v>139.71469999999999</v>
      </c>
      <c r="M639" s="93">
        <v>1676.57</v>
      </c>
      <c r="N639" s="311">
        <v>1676.57</v>
      </c>
      <c r="O639" s="311"/>
      <c r="P639" s="311">
        <v>0</v>
      </c>
      <c r="Q639" s="311">
        <v>1676.5763999999999</v>
      </c>
      <c r="R639" s="245">
        <v>-6.3999999999850843E-3</v>
      </c>
      <c r="S639" s="313">
        <v>0</v>
      </c>
      <c r="T639" s="299">
        <v>1.0000038173174994</v>
      </c>
      <c r="U639" s="277">
        <v>191.39</v>
      </c>
      <c r="V639" s="100"/>
      <c r="W639" s="100">
        <f t="shared" si="67"/>
        <v>135.58033789042599</v>
      </c>
      <c r="X639" s="101">
        <f t="shared" si="68"/>
        <v>0.70839823339999997</v>
      </c>
      <c r="Y639" s="102" t="b">
        <f t="shared" si="71"/>
        <v>0</v>
      </c>
      <c r="Z639" s="88">
        <v>191.39</v>
      </c>
      <c r="AA639" s="103">
        <f t="shared" si="69"/>
        <v>191.39</v>
      </c>
      <c r="AB639" s="76">
        <v>2296.6799999999998</v>
      </c>
      <c r="AC639" s="104" t="b">
        <f t="shared" si="72"/>
        <v>0</v>
      </c>
      <c r="AE639" s="71" t="s">
        <v>353</v>
      </c>
      <c r="AG639" s="105">
        <f t="shared" si="70"/>
        <v>139.71469999999999</v>
      </c>
      <c r="AH639" s="104">
        <f t="shared" si="73"/>
        <v>1676.5763999999999</v>
      </c>
    </row>
    <row r="640" spans="1:34" ht="25.15" customHeight="1" x14ac:dyDescent="0.2">
      <c r="A640" s="70">
        <v>43838</v>
      </c>
      <c r="B640" s="65" t="s">
        <v>354</v>
      </c>
      <c r="C640" s="99" t="s">
        <v>1831</v>
      </c>
      <c r="D640" s="65" t="s">
        <v>3</v>
      </c>
      <c r="E640" s="228" t="s">
        <v>122</v>
      </c>
      <c r="F640" s="246">
        <v>7</v>
      </c>
      <c r="G640" s="88">
        <v>7</v>
      </c>
      <c r="H640" s="88"/>
      <c r="I640" s="305">
        <v>7</v>
      </c>
      <c r="J640" s="345"/>
      <c r="K640" s="345"/>
      <c r="L640" s="235">
        <v>209.88959999999997</v>
      </c>
      <c r="M640" s="93">
        <v>1469.22</v>
      </c>
      <c r="N640" s="311">
        <v>1469.22</v>
      </c>
      <c r="O640" s="311"/>
      <c r="P640" s="311">
        <v>0</v>
      </c>
      <c r="Q640" s="311">
        <v>1469.2271999999998</v>
      </c>
      <c r="R640" s="245">
        <v>-7.1999999997842679E-3</v>
      </c>
      <c r="S640" s="313">
        <v>0</v>
      </c>
      <c r="T640" s="299">
        <v>1.0000049005594804</v>
      </c>
      <c r="U640" s="277">
        <v>287.52</v>
      </c>
      <c r="V640" s="100"/>
      <c r="W640" s="100">
        <f t="shared" si="67"/>
        <v>203.67866006716798</v>
      </c>
      <c r="X640" s="101">
        <f t="shared" si="68"/>
        <v>0.70839823339999997</v>
      </c>
      <c r="Y640" s="102" t="b">
        <f t="shared" si="71"/>
        <v>0</v>
      </c>
      <c r="Z640" s="88">
        <v>287.52</v>
      </c>
      <c r="AA640" s="103">
        <f t="shared" si="69"/>
        <v>287.52</v>
      </c>
      <c r="AB640" s="76">
        <v>2012.64</v>
      </c>
      <c r="AC640" s="104" t="b">
        <f t="shared" si="72"/>
        <v>0</v>
      </c>
      <c r="AE640" s="71" t="s">
        <v>355</v>
      </c>
      <c r="AG640" s="105">
        <f t="shared" si="70"/>
        <v>209.88959999999997</v>
      </c>
      <c r="AH640" s="104">
        <f t="shared" si="73"/>
        <v>1469.2271999999998</v>
      </c>
    </row>
    <row r="641" spans="1:34" ht="24" customHeight="1" x14ac:dyDescent="0.2">
      <c r="A641" s="70">
        <v>43839</v>
      </c>
      <c r="B641" s="65" t="s">
        <v>356</v>
      </c>
      <c r="C641" s="99" t="s">
        <v>1832</v>
      </c>
      <c r="D641" s="65" t="s">
        <v>3</v>
      </c>
      <c r="E641" s="228" t="s">
        <v>122</v>
      </c>
      <c r="F641" s="246">
        <v>8</v>
      </c>
      <c r="G641" s="88">
        <v>8</v>
      </c>
      <c r="H641" s="88"/>
      <c r="I641" s="305">
        <v>8</v>
      </c>
      <c r="J641" s="345"/>
      <c r="K641" s="345"/>
      <c r="L641" s="235">
        <v>272.56740000000002</v>
      </c>
      <c r="M641" s="93">
        <v>2180.5300000000002</v>
      </c>
      <c r="N641" s="311">
        <v>2180.5300000000002</v>
      </c>
      <c r="O641" s="311"/>
      <c r="P641" s="311">
        <v>0</v>
      </c>
      <c r="Q641" s="311">
        <v>2180.5392000000002</v>
      </c>
      <c r="R641" s="245">
        <v>-9.1999999999643478E-3</v>
      </c>
      <c r="S641" s="313">
        <v>0</v>
      </c>
      <c r="T641" s="299">
        <v>1.0000042191577276</v>
      </c>
      <c r="U641" s="277">
        <v>373.38</v>
      </c>
      <c r="V641" s="100"/>
      <c r="W641" s="100">
        <f t="shared" si="67"/>
        <v>264.501732386892</v>
      </c>
      <c r="X641" s="101">
        <f t="shared" si="68"/>
        <v>0.70839823339999997</v>
      </c>
      <c r="Y641" s="102" t="b">
        <f t="shared" si="71"/>
        <v>0</v>
      </c>
      <c r="Z641" s="88">
        <v>373.38</v>
      </c>
      <c r="AA641" s="103">
        <f t="shared" si="69"/>
        <v>373.38</v>
      </c>
      <c r="AB641" s="76">
        <v>2987.04</v>
      </c>
      <c r="AC641" s="104" t="b">
        <f t="shared" si="72"/>
        <v>0</v>
      </c>
      <c r="AE641" s="71" t="s">
        <v>357</v>
      </c>
      <c r="AG641" s="105">
        <f t="shared" si="70"/>
        <v>272.56740000000002</v>
      </c>
      <c r="AH641" s="104">
        <f t="shared" si="73"/>
        <v>2180.5392000000002</v>
      </c>
    </row>
    <row r="642" spans="1:34" ht="19.5" customHeight="1" x14ac:dyDescent="0.2">
      <c r="A642" s="80">
        <v>40198</v>
      </c>
      <c r="B642" s="65" t="s">
        <v>358</v>
      </c>
      <c r="C642" s="99" t="s">
        <v>1833</v>
      </c>
      <c r="D642" s="65" t="s">
        <v>3</v>
      </c>
      <c r="E642" s="228" t="s">
        <v>122</v>
      </c>
      <c r="F642" s="246">
        <v>60</v>
      </c>
      <c r="G642" s="88">
        <v>60</v>
      </c>
      <c r="H642" s="88"/>
      <c r="I642" s="305">
        <v>60</v>
      </c>
      <c r="J642" s="345"/>
      <c r="K642" s="345"/>
      <c r="L642" s="235">
        <v>29.951900000000002</v>
      </c>
      <c r="M642" s="93">
        <v>1797.11</v>
      </c>
      <c r="N642" s="311">
        <v>1797.11</v>
      </c>
      <c r="O642" s="311"/>
      <c r="P642" s="311">
        <v>0</v>
      </c>
      <c r="Q642" s="311">
        <v>1797.114</v>
      </c>
      <c r="R642" s="245">
        <v>-4.0000000001327862E-3</v>
      </c>
      <c r="S642" s="313">
        <v>0</v>
      </c>
      <c r="T642" s="299">
        <v>1.0000022257958612</v>
      </c>
      <c r="U642" s="277">
        <v>41.03</v>
      </c>
      <c r="V642" s="100"/>
      <c r="W642" s="100">
        <f t="shared" si="67"/>
        <v>29.065579516402</v>
      </c>
      <c r="X642" s="101">
        <f t="shared" si="68"/>
        <v>0.70839823339999997</v>
      </c>
      <c r="Y642" s="102" t="b">
        <f t="shared" si="71"/>
        <v>0</v>
      </c>
      <c r="Z642" s="88">
        <v>41.03</v>
      </c>
      <c r="AA642" s="103">
        <f t="shared" si="69"/>
        <v>41.03</v>
      </c>
      <c r="AB642" s="76">
        <v>2461.8000000000002</v>
      </c>
      <c r="AC642" s="104" t="b">
        <f t="shared" si="72"/>
        <v>0</v>
      </c>
      <c r="AE642" s="71" t="s">
        <v>359</v>
      </c>
      <c r="AG642" s="105">
        <f t="shared" si="70"/>
        <v>29.951900000000002</v>
      </c>
      <c r="AH642" s="104">
        <f t="shared" si="73"/>
        <v>1797.114</v>
      </c>
    </row>
    <row r="643" spans="1:34" ht="21" customHeight="1" x14ac:dyDescent="0.2">
      <c r="A643" s="80">
        <v>40563</v>
      </c>
      <c r="B643" s="65" t="s">
        <v>360</v>
      </c>
      <c r="C643" s="99" t="s">
        <v>1834</v>
      </c>
      <c r="D643" s="65" t="s">
        <v>3</v>
      </c>
      <c r="E643" s="228" t="s">
        <v>122</v>
      </c>
      <c r="F643" s="246">
        <v>32</v>
      </c>
      <c r="G643" s="88">
        <v>32</v>
      </c>
      <c r="H643" s="88"/>
      <c r="I643" s="305">
        <v>32</v>
      </c>
      <c r="J643" s="345"/>
      <c r="K643" s="345"/>
      <c r="L643" s="235">
        <v>62.422300000000007</v>
      </c>
      <c r="M643" s="93">
        <v>1997.51</v>
      </c>
      <c r="N643" s="311">
        <v>1997.51</v>
      </c>
      <c r="O643" s="311"/>
      <c r="P643" s="311">
        <v>0</v>
      </c>
      <c r="Q643" s="311">
        <v>1997.5136000000002</v>
      </c>
      <c r="R643" s="245">
        <v>-3.6000000002331944E-3</v>
      </c>
      <c r="S643" s="313">
        <v>0</v>
      </c>
      <c r="T643" s="299">
        <v>1.0000018022437935</v>
      </c>
      <c r="U643" s="277">
        <v>85.51</v>
      </c>
      <c r="V643" s="100"/>
      <c r="W643" s="100">
        <f t="shared" si="67"/>
        <v>60.575132938034002</v>
      </c>
      <c r="X643" s="101">
        <f t="shared" si="68"/>
        <v>0.70839823339999997</v>
      </c>
      <c r="Y643" s="102" t="b">
        <f t="shared" si="71"/>
        <v>0</v>
      </c>
      <c r="Z643" s="88">
        <v>85.51</v>
      </c>
      <c r="AA643" s="103">
        <f t="shared" si="69"/>
        <v>85.51</v>
      </c>
      <c r="AB643" s="76">
        <v>2736.32</v>
      </c>
      <c r="AC643" s="104" t="b">
        <f t="shared" si="72"/>
        <v>0</v>
      </c>
      <c r="AE643" s="71" t="s">
        <v>361</v>
      </c>
      <c r="AG643" s="105">
        <f t="shared" si="70"/>
        <v>62.422300000000007</v>
      </c>
      <c r="AH643" s="104">
        <f t="shared" si="73"/>
        <v>1997.5136000000002</v>
      </c>
    </row>
    <row r="644" spans="1:34" ht="20.25" customHeight="1" x14ac:dyDescent="0.2">
      <c r="A644" s="80">
        <v>40928</v>
      </c>
      <c r="B644" s="65" t="s">
        <v>362</v>
      </c>
      <c r="C644" s="99" t="s">
        <v>1835</v>
      </c>
      <c r="D644" s="65" t="s">
        <v>3</v>
      </c>
      <c r="E644" s="228" t="s">
        <v>122</v>
      </c>
      <c r="F644" s="246">
        <v>30</v>
      </c>
      <c r="G644" s="88">
        <v>30</v>
      </c>
      <c r="H644" s="88"/>
      <c r="I644" s="305">
        <v>30</v>
      </c>
      <c r="J644" s="345"/>
      <c r="K644" s="345"/>
      <c r="L644" s="235">
        <v>66.539500000000004</v>
      </c>
      <c r="M644" s="93">
        <v>1996.18</v>
      </c>
      <c r="N644" s="311">
        <v>1996.18</v>
      </c>
      <c r="O644" s="311"/>
      <c r="P644" s="311">
        <v>0</v>
      </c>
      <c r="Q644" s="311">
        <v>1996.1850000000002</v>
      </c>
      <c r="R644" s="245">
        <v>-5.0000000001091394E-3</v>
      </c>
      <c r="S644" s="313">
        <v>0</v>
      </c>
      <c r="T644" s="299">
        <v>1.0000025047841377</v>
      </c>
      <c r="U644" s="277">
        <v>91.15</v>
      </c>
      <c r="V644" s="100"/>
      <c r="W644" s="100">
        <f t="shared" si="67"/>
        <v>64.57049897441</v>
      </c>
      <c r="X644" s="101">
        <f t="shared" si="68"/>
        <v>0.70839823339999997</v>
      </c>
      <c r="Y644" s="102" t="b">
        <f t="shared" si="71"/>
        <v>0</v>
      </c>
      <c r="Z644" s="88">
        <v>91.15</v>
      </c>
      <c r="AA644" s="103">
        <f t="shared" si="69"/>
        <v>91.15</v>
      </c>
      <c r="AB644" s="76">
        <v>2734.5</v>
      </c>
      <c r="AC644" s="104" t="b">
        <f t="shared" si="72"/>
        <v>0</v>
      </c>
      <c r="AE644" s="71" t="s">
        <v>363</v>
      </c>
      <c r="AG644" s="105">
        <f t="shared" si="70"/>
        <v>66.539500000000004</v>
      </c>
      <c r="AH644" s="104">
        <f t="shared" si="73"/>
        <v>1996.1850000000002</v>
      </c>
    </row>
    <row r="645" spans="1:34" ht="26.45" customHeight="1" x14ac:dyDescent="0.2">
      <c r="A645" s="83">
        <v>41294</v>
      </c>
      <c r="B645" s="65" t="s">
        <v>364</v>
      </c>
      <c r="C645" s="99" t="s">
        <v>1836</v>
      </c>
      <c r="D645" s="65" t="s">
        <v>3</v>
      </c>
      <c r="E645" s="228" t="s">
        <v>122</v>
      </c>
      <c r="F645" s="246">
        <v>14</v>
      </c>
      <c r="G645" s="88">
        <v>14</v>
      </c>
      <c r="H645" s="88"/>
      <c r="I645" s="305">
        <v>14</v>
      </c>
      <c r="J645" s="345"/>
      <c r="K645" s="345"/>
      <c r="L645" s="235">
        <v>209.53919999999999</v>
      </c>
      <c r="M645" s="93">
        <v>2933.54</v>
      </c>
      <c r="N645" s="311">
        <v>2933.54</v>
      </c>
      <c r="O645" s="311"/>
      <c r="P645" s="311">
        <v>0</v>
      </c>
      <c r="Q645" s="311">
        <v>2933.5488</v>
      </c>
      <c r="R645" s="245">
        <v>-8.800000000064756E-3</v>
      </c>
      <c r="S645" s="313">
        <v>0</v>
      </c>
      <c r="T645" s="299">
        <v>1.0000029997886513</v>
      </c>
      <c r="U645" s="277">
        <v>287.04000000000002</v>
      </c>
      <c r="V645" s="100"/>
      <c r="W645" s="100">
        <f t="shared" si="67"/>
        <v>203.33862891513601</v>
      </c>
      <c r="X645" s="101">
        <f t="shared" si="68"/>
        <v>0.70839823339999997</v>
      </c>
      <c r="Y645" s="102" t="b">
        <f t="shared" si="71"/>
        <v>0</v>
      </c>
      <c r="Z645" s="88">
        <v>287.04000000000002</v>
      </c>
      <c r="AA645" s="103">
        <f t="shared" si="69"/>
        <v>287.04000000000002</v>
      </c>
      <c r="AB645" s="76">
        <v>4018.56</v>
      </c>
      <c r="AC645" s="104" t="b">
        <f t="shared" si="72"/>
        <v>0</v>
      </c>
      <c r="AE645" s="71" t="s">
        <v>365</v>
      </c>
      <c r="AG645" s="105">
        <f t="shared" si="70"/>
        <v>209.53919999999999</v>
      </c>
      <c r="AH645" s="104">
        <f t="shared" si="73"/>
        <v>2933.5488</v>
      </c>
    </row>
    <row r="646" spans="1:34" x14ac:dyDescent="0.2">
      <c r="A646" s="160" t="s">
        <v>943</v>
      </c>
      <c r="B646" s="144"/>
      <c r="C646" s="135" t="s">
        <v>1756</v>
      </c>
      <c r="D646" s="145"/>
      <c r="E646" s="233"/>
      <c r="F646" s="256"/>
      <c r="G646" s="145"/>
      <c r="H646" s="145"/>
      <c r="I646" s="309"/>
      <c r="J646" s="350"/>
      <c r="K646" s="350"/>
      <c r="L646" s="239"/>
      <c r="M646" s="146">
        <v>42015.279999999992</v>
      </c>
      <c r="N646" s="146"/>
      <c r="O646" s="146"/>
      <c r="P646" s="146">
        <v>0</v>
      </c>
      <c r="Q646" s="146">
        <v>0</v>
      </c>
      <c r="R646" s="267">
        <v>42015.279999999992</v>
      </c>
      <c r="S646" s="293">
        <v>0</v>
      </c>
      <c r="T646" s="267"/>
      <c r="U646" s="283"/>
      <c r="V646" s="100"/>
      <c r="W646" s="100">
        <f t="shared" si="67"/>
        <v>0</v>
      </c>
      <c r="X646" s="101" t="e">
        <f t="shared" si="68"/>
        <v>#DIV/0!</v>
      </c>
      <c r="Y646" s="102" t="b">
        <f t="shared" si="71"/>
        <v>1</v>
      </c>
      <c r="Z646" s="145"/>
      <c r="AA646" s="103">
        <f t="shared" si="69"/>
        <v>0</v>
      </c>
      <c r="AB646" s="148">
        <v>57555.23</v>
      </c>
      <c r="AC646" s="104" t="b">
        <f t="shared" si="72"/>
        <v>0</v>
      </c>
      <c r="AE646" s="135" t="s">
        <v>891</v>
      </c>
      <c r="AG646" s="105">
        <f t="shared" si="70"/>
        <v>0</v>
      </c>
      <c r="AH646" s="104">
        <f t="shared" si="73"/>
        <v>0</v>
      </c>
    </row>
    <row r="647" spans="1:34" ht="48" customHeight="1" x14ac:dyDescent="0.2">
      <c r="A647" s="70">
        <v>43862</v>
      </c>
      <c r="B647" s="65" t="s">
        <v>366</v>
      </c>
      <c r="C647" s="99" t="s">
        <v>1837</v>
      </c>
      <c r="D647" s="65" t="s">
        <v>3</v>
      </c>
      <c r="E647" s="228" t="s">
        <v>122</v>
      </c>
      <c r="F647" s="246">
        <v>9</v>
      </c>
      <c r="G647" s="88"/>
      <c r="H647" s="88"/>
      <c r="I647" s="305">
        <v>0</v>
      </c>
      <c r="J647" s="345"/>
      <c r="K647" s="345"/>
      <c r="L647" s="235">
        <v>1255.1108999999999</v>
      </c>
      <c r="M647" s="93">
        <v>11295.99</v>
      </c>
      <c r="N647" s="311">
        <v>0</v>
      </c>
      <c r="O647" s="311"/>
      <c r="P647" s="311">
        <v>0</v>
      </c>
      <c r="Q647" s="311">
        <v>0</v>
      </c>
      <c r="R647" s="245">
        <v>11295.99</v>
      </c>
      <c r="S647" s="313">
        <v>0</v>
      </c>
      <c r="T647" s="299">
        <v>0</v>
      </c>
      <c r="U647" s="277">
        <v>1719.33</v>
      </c>
      <c r="V647" s="100"/>
      <c r="W647" s="100">
        <f t="shared" si="67"/>
        <v>1217.9703346316219</v>
      </c>
      <c r="X647" s="101">
        <f t="shared" si="68"/>
        <v>0.70839823339999997</v>
      </c>
      <c r="Y647" s="102" t="b">
        <f t="shared" si="71"/>
        <v>0</v>
      </c>
      <c r="Z647" s="93">
        <v>1719.33</v>
      </c>
      <c r="AA647" s="103">
        <f t="shared" si="69"/>
        <v>1719.33</v>
      </c>
      <c r="AB647" s="76">
        <v>15473.97</v>
      </c>
      <c r="AC647" s="104" t="b">
        <f t="shared" si="72"/>
        <v>0</v>
      </c>
      <c r="AE647" s="71" t="s">
        <v>1356</v>
      </c>
      <c r="AG647" s="105">
        <f t="shared" si="70"/>
        <v>1255.1108999999999</v>
      </c>
      <c r="AH647" s="104">
        <f t="shared" si="73"/>
        <v>11295.998099999999</v>
      </c>
    </row>
    <row r="648" spans="1:34" ht="44.25" customHeight="1" x14ac:dyDescent="0.2">
      <c r="A648" s="70">
        <v>43863</v>
      </c>
      <c r="B648" s="65" t="s">
        <v>944</v>
      </c>
      <c r="C648" s="99" t="s">
        <v>1838</v>
      </c>
      <c r="D648" s="65" t="s">
        <v>3</v>
      </c>
      <c r="E648" s="228" t="s">
        <v>122</v>
      </c>
      <c r="F648" s="246">
        <v>6</v>
      </c>
      <c r="G648" s="88"/>
      <c r="H648" s="88"/>
      <c r="I648" s="305">
        <v>0</v>
      </c>
      <c r="J648" s="345"/>
      <c r="K648" s="345"/>
      <c r="L648" s="235">
        <v>1441.1878999999999</v>
      </c>
      <c r="M648" s="93">
        <v>8647.1200000000008</v>
      </c>
      <c r="N648" s="311">
        <v>0</v>
      </c>
      <c r="O648" s="311"/>
      <c r="P648" s="311">
        <v>0</v>
      </c>
      <c r="Q648" s="311">
        <v>0</v>
      </c>
      <c r="R648" s="245">
        <v>8647.1200000000008</v>
      </c>
      <c r="S648" s="313">
        <v>0</v>
      </c>
      <c r="T648" s="299">
        <v>0</v>
      </c>
      <c r="U648" s="277">
        <v>1974.23</v>
      </c>
      <c r="V648" s="100"/>
      <c r="W648" s="100">
        <f t="shared" si="67"/>
        <v>1398.541044325282</v>
      </c>
      <c r="X648" s="101">
        <f t="shared" si="68"/>
        <v>0.70839823339999997</v>
      </c>
      <c r="Y648" s="102" t="b">
        <f t="shared" si="71"/>
        <v>0</v>
      </c>
      <c r="Z648" s="93">
        <v>1974.23</v>
      </c>
      <c r="AA648" s="103">
        <f t="shared" si="69"/>
        <v>1974.23</v>
      </c>
      <c r="AB648" s="76">
        <v>11845.38</v>
      </c>
      <c r="AC648" s="104" t="b">
        <f t="shared" si="72"/>
        <v>0</v>
      </c>
      <c r="AE648" s="71" t="s">
        <v>1357</v>
      </c>
      <c r="AG648" s="105">
        <f t="shared" si="70"/>
        <v>1441.1878999999999</v>
      </c>
      <c r="AH648" s="104">
        <f t="shared" si="73"/>
        <v>8647.1273999999994</v>
      </c>
    </row>
    <row r="649" spans="1:34" ht="46.5" customHeight="1" x14ac:dyDescent="0.2">
      <c r="A649" s="70">
        <v>43864</v>
      </c>
      <c r="B649" s="65" t="s">
        <v>367</v>
      </c>
      <c r="C649" s="99" t="s">
        <v>1839</v>
      </c>
      <c r="D649" s="65" t="s">
        <v>3</v>
      </c>
      <c r="E649" s="228" t="s">
        <v>122</v>
      </c>
      <c r="F649" s="246">
        <v>8</v>
      </c>
      <c r="G649" s="88"/>
      <c r="H649" s="88"/>
      <c r="I649" s="305">
        <v>0</v>
      </c>
      <c r="J649" s="345"/>
      <c r="K649" s="345"/>
      <c r="L649" s="235">
        <v>1897.1824000000001</v>
      </c>
      <c r="M649" s="93">
        <v>15177.45</v>
      </c>
      <c r="N649" s="311">
        <v>0</v>
      </c>
      <c r="O649" s="311"/>
      <c r="P649" s="311">
        <v>0</v>
      </c>
      <c r="Q649" s="311">
        <v>0</v>
      </c>
      <c r="R649" s="245">
        <v>15177.45</v>
      </c>
      <c r="S649" s="313">
        <v>0</v>
      </c>
      <c r="T649" s="299">
        <v>0</v>
      </c>
      <c r="U649" s="277">
        <v>2598.88</v>
      </c>
      <c r="V649" s="100"/>
      <c r="W649" s="100">
        <f t="shared" si="67"/>
        <v>1841.042000818592</v>
      </c>
      <c r="X649" s="101">
        <f t="shared" si="68"/>
        <v>0.70839823339999997</v>
      </c>
      <c r="Y649" s="102" t="b">
        <f t="shared" si="71"/>
        <v>0</v>
      </c>
      <c r="Z649" s="93">
        <v>2598.88</v>
      </c>
      <c r="AA649" s="103">
        <f t="shared" si="69"/>
        <v>2598.88</v>
      </c>
      <c r="AB649" s="76">
        <v>20791.04</v>
      </c>
      <c r="AC649" s="104" t="b">
        <f t="shared" si="72"/>
        <v>0</v>
      </c>
      <c r="AE649" s="71" t="s">
        <v>1358</v>
      </c>
      <c r="AG649" s="105">
        <f t="shared" si="70"/>
        <v>1897.1824000000001</v>
      </c>
      <c r="AH649" s="104">
        <f t="shared" si="73"/>
        <v>15177.459200000001</v>
      </c>
    </row>
    <row r="650" spans="1:34" ht="39.6" customHeight="1" x14ac:dyDescent="0.2">
      <c r="A650" s="70">
        <v>43865</v>
      </c>
      <c r="B650" s="65" t="s">
        <v>368</v>
      </c>
      <c r="C650" s="99" t="s">
        <v>1840</v>
      </c>
      <c r="D650" s="65" t="s">
        <v>3</v>
      </c>
      <c r="E650" s="228" t="s">
        <v>122</v>
      </c>
      <c r="F650" s="246">
        <v>9</v>
      </c>
      <c r="G650" s="88"/>
      <c r="H650" s="88"/>
      <c r="I650" s="305">
        <v>0</v>
      </c>
      <c r="J650" s="345"/>
      <c r="K650" s="345"/>
      <c r="L650" s="235">
        <v>568.48749999999995</v>
      </c>
      <c r="M650" s="93">
        <v>5116.38</v>
      </c>
      <c r="N650" s="311">
        <v>0</v>
      </c>
      <c r="O650" s="311"/>
      <c r="P650" s="311">
        <v>0</v>
      </c>
      <c r="Q650" s="311">
        <v>0</v>
      </c>
      <c r="R650" s="245">
        <v>5116.38</v>
      </c>
      <c r="S650" s="313">
        <v>0</v>
      </c>
      <c r="T650" s="299">
        <v>0</v>
      </c>
      <c r="U650" s="277">
        <v>778.75</v>
      </c>
      <c r="V650" s="100"/>
      <c r="W650" s="100">
        <f t="shared" si="67"/>
        <v>551.66512426024997</v>
      </c>
      <c r="X650" s="101">
        <f t="shared" si="68"/>
        <v>0.70839823339999997</v>
      </c>
      <c r="Y650" s="102" t="b">
        <f t="shared" si="71"/>
        <v>0</v>
      </c>
      <c r="Z650" s="88">
        <v>778.75</v>
      </c>
      <c r="AA650" s="103">
        <f t="shared" si="69"/>
        <v>778.75</v>
      </c>
      <c r="AB650" s="76">
        <v>7008.75</v>
      </c>
      <c r="AC650" s="104" t="b">
        <f t="shared" si="72"/>
        <v>0</v>
      </c>
      <c r="AE650" s="71" t="s">
        <v>1220</v>
      </c>
      <c r="AG650" s="105">
        <f t="shared" si="70"/>
        <v>568.48749999999995</v>
      </c>
      <c r="AH650" s="104">
        <f t="shared" si="73"/>
        <v>5116.3874999999998</v>
      </c>
    </row>
    <row r="651" spans="1:34" ht="31.5" customHeight="1" x14ac:dyDescent="0.2">
      <c r="A651" s="70">
        <v>43866</v>
      </c>
      <c r="B651" s="65" t="s">
        <v>369</v>
      </c>
      <c r="C651" s="99" t="s">
        <v>1841</v>
      </c>
      <c r="D651" s="65" t="s">
        <v>3</v>
      </c>
      <c r="E651" s="228" t="s">
        <v>122</v>
      </c>
      <c r="F651" s="246">
        <v>1</v>
      </c>
      <c r="G651" s="88"/>
      <c r="H651" s="88"/>
      <c r="I651" s="305">
        <v>0</v>
      </c>
      <c r="J651" s="345"/>
      <c r="K651" s="345"/>
      <c r="L651" s="235">
        <v>495.60429999999997</v>
      </c>
      <c r="M651" s="93">
        <v>495.6</v>
      </c>
      <c r="N651" s="311">
        <v>0</v>
      </c>
      <c r="O651" s="311"/>
      <c r="P651" s="311">
        <v>0</v>
      </c>
      <c r="Q651" s="311">
        <v>0</v>
      </c>
      <c r="R651" s="245">
        <v>495.6</v>
      </c>
      <c r="S651" s="313">
        <v>0</v>
      </c>
      <c r="T651" s="299">
        <v>0</v>
      </c>
      <c r="U651" s="277">
        <v>678.91</v>
      </c>
      <c r="V651" s="100"/>
      <c r="W651" s="100">
        <f t="shared" si="67"/>
        <v>480.93864463759394</v>
      </c>
      <c r="X651" s="101">
        <f t="shared" si="68"/>
        <v>0.70839823339999997</v>
      </c>
      <c r="Y651" s="102" t="b">
        <f t="shared" si="71"/>
        <v>0</v>
      </c>
      <c r="Z651" s="88">
        <v>678.91</v>
      </c>
      <c r="AA651" s="103">
        <f t="shared" si="69"/>
        <v>678.91</v>
      </c>
      <c r="AB651" s="82">
        <v>678.91</v>
      </c>
      <c r="AC651" s="104" t="b">
        <f t="shared" si="72"/>
        <v>0</v>
      </c>
      <c r="AE651" s="71" t="s">
        <v>1359</v>
      </c>
      <c r="AG651" s="105">
        <f t="shared" si="70"/>
        <v>495.60429999999997</v>
      </c>
      <c r="AH651" s="104">
        <f t="shared" si="73"/>
        <v>495.60429999999997</v>
      </c>
    </row>
    <row r="652" spans="1:34" ht="39" customHeight="1" x14ac:dyDescent="0.2">
      <c r="A652" s="70">
        <v>43867</v>
      </c>
      <c r="B652" s="65" t="s">
        <v>370</v>
      </c>
      <c r="C652" s="99" t="s">
        <v>1842</v>
      </c>
      <c r="D652" s="65" t="s">
        <v>3</v>
      </c>
      <c r="E652" s="228" t="s">
        <v>122</v>
      </c>
      <c r="F652" s="246">
        <v>2</v>
      </c>
      <c r="G652" s="88"/>
      <c r="H652" s="88"/>
      <c r="I652" s="305">
        <v>0</v>
      </c>
      <c r="J652" s="345"/>
      <c r="K652" s="345"/>
      <c r="L652" s="235">
        <v>641.37069999999994</v>
      </c>
      <c r="M652" s="93">
        <v>1282.74</v>
      </c>
      <c r="N652" s="311">
        <v>0</v>
      </c>
      <c r="O652" s="311"/>
      <c r="P652" s="311"/>
      <c r="Q652" s="311">
        <v>0</v>
      </c>
      <c r="R652" s="245">
        <v>1282.74</v>
      </c>
      <c r="S652" s="313">
        <v>0</v>
      </c>
      <c r="T652" s="299">
        <v>0</v>
      </c>
      <c r="U652" s="277">
        <v>878.59</v>
      </c>
      <c r="V652" s="100"/>
      <c r="W652" s="100">
        <f t="shared" si="67"/>
        <v>622.391603882906</v>
      </c>
      <c r="X652" s="101">
        <f t="shared" si="68"/>
        <v>0.70839823339999997</v>
      </c>
      <c r="Y652" s="102" t="b">
        <f t="shared" si="71"/>
        <v>0</v>
      </c>
      <c r="Z652" s="88">
        <v>878.59</v>
      </c>
      <c r="AA652" s="103">
        <f t="shared" si="69"/>
        <v>878.59</v>
      </c>
      <c r="AB652" s="76">
        <v>1757.18</v>
      </c>
      <c r="AC652" s="104" t="b">
        <f t="shared" si="72"/>
        <v>0</v>
      </c>
      <c r="AE652" s="71" t="s">
        <v>1221</v>
      </c>
      <c r="AG652" s="105">
        <f t="shared" si="70"/>
        <v>641.37069999999994</v>
      </c>
      <c r="AH652" s="104">
        <f t="shared" si="73"/>
        <v>1282.7413999999999</v>
      </c>
    </row>
    <row r="653" spans="1:34" x14ac:dyDescent="0.2">
      <c r="A653" s="143" t="s">
        <v>945</v>
      </c>
      <c r="B653" s="144"/>
      <c r="C653" s="135" t="s">
        <v>1843</v>
      </c>
      <c r="D653" s="145"/>
      <c r="E653" s="233"/>
      <c r="F653" s="256"/>
      <c r="G653" s="145"/>
      <c r="H653" s="145"/>
      <c r="I653" s="309"/>
      <c r="J653" s="350"/>
      <c r="K653" s="350"/>
      <c r="L653" s="239"/>
      <c r="M653" s="146">
        <v>30116.739999999998</v>
      </c>
      <c r="N653" s="146"/>
      <c r="O653" s="146"/>
      <c r="P653" s="146">
        <v>0</v>
      </c>
      <c r="Q653" s="146">
        <v>11517.078600000001</v>
      </c>
      <c r="R653" s="267">
        <v>0</v>
      </c>
      <c r="S653" s="293">
        <v>0</v>
      </c>
      <c r="T653" s="267"/>
      <c r="U653" s="283"/>
      <c r="V653" s="100"/>
      <c r="W653" s="100">
        <f t="shared" si="67"/>
        <v>0</v>
      </c>
      <c r="X653" s="101" t="e">
        <f t="shared" si="68"/>
        <v>#DIV/0!</v>
      </c>
      <c r="Y653" s="102" t="b">
        <f t="shared" si="71"/>
        <v>1</v>
      </c>
      <c r="Z653" s="145"/>
      <c r="AA653" s="103">
        <f t="shared" si="69"/>
        <v>0</v>
      </c>
      <c r="AB653" s="148">
        <v>41255.82</v>
      </c>
      <c r="AC653" s="104" t="b">
        <f t="shared" si="72"/>
        <v>0</v>
      </c>
      <c r="AE653" s="135" t="s">
        <v>946</v>
      </c>
      <c r="AG653" s="105">
        <f t="shared" si="70"/>
        <v>0</v>
      </c>
      <c r="AH653" s="104">
        <f t="shared" si="73"/>
        <v>0</v>
      </c>
    </row>
    <row r="654" spans="1:34" ht="61.5" customHeight="1" x14ac:dyDescent="0.2">
      <c r="A654" s="70">
        <v>43891</v>
      </c>
      <c r="B654" s="65" t="s">
        <v>371</v>
      </c>
      <c r="C654" s="99" t="s">
        <v>1844</v>
      </c>
      <c r="D654" s="65" t="s">
        <v>3</v>
      </c>
      <c r="E654" s="228" t="s">
        <v>32</v>
      </c>
      <c r="F654" s="246">
        <v>250</v>
      </c>
      <c r="G654" s="88">
        <v>25</v>
      </c>
      <c r="H654" s="88"/>
      <c r="I654" s="305">
        <v>25</v>
      </c>
      <c r="J654" s="345"/>
      <c r="K654" s="345"/>
      <c r="L654" s="235">
        <v>82.665199999999999</v>
      </c>
      <c r="M654" s="93">
        <v>20666.3</v>
      </c>
      <c r="N654" s="311">
        <v>2066.63</v>
      </c>
      <c r="O654" s="311"/>
      <c r="P654" s="311">
        <v>0</v>
      </c>
      <c r="Q654" s="311">
        <v>2066.63</v>
      </c>
      <c r="R654" s="245">
        <v>18599.669999999998</v>
      </c>
      <c r="S654" s="313">
        <v>0</v>
      </c>
      <c r="T654" s="299">
        <v>0.1</v>
      </c>
      <c r="U654" s="277">
        <v>113.24</v>
      </c>
      <c r="V654" s="100"/>
      <c r="W654" s="100">
        <f t="shared" si="67"/>
        <v>80.21901595021599</v>
      </c>
      <c r="X654" s="101">
        <f t="shared" si="68"/>
        <v>0.70839823339999997</v>
      </c>
      <c r="Y654" s="102" t="b">
        <f t="shared" si="71"/>
        <v>0</v>
      </c>
      <c r="Z654" s="88">
        <v>113.24</v>
      </c>
      <c r="AA654" s="103">
        <f t="shared" si="69"/>
        <v>113.24</v>
      </c>
      <c r="AB654" s="76">
        <v>28310</v>
      </c>
      <c r="AC654" s="104" t="b">
        <f t="shared" si="72"/>
        <v>0</v>
      </c>
      <c r="AE654" s="119" t="s">
        <v>947</v>
      </c>
      <c r="AG654" s="105">
        <f t="shared" si="70"/>
        <v>82.665199999999999</v>
      </c>
      <c r="AH654" s="104">
        <f t="shared" si="73"/>
        <v>20666.3</v>
      </c>
    </row>
    <row r="655" spans="1:34" ht="58.5" customHeight="1" x14ac:dyDescent="0.2">
      <c r="A655" s="70">
        <v>43892</v>
      </c>
      <c r="B655" s="65" t="s">
        <v>372</v>
      </c>
      <c r="C655" s="99" t="s">
        <v>1845</v>
      </c>
      <c r="D655" s="65" t="s">
        <v>3</v>
      </c>
      <c r="E655" s="228" t="s">
        <v>32</v>
      </c>
      <c r="F655" s="246">
        <v>73</v>
      </c>
      <c r="G655" s="88">
        <v>73</v>
      </c>
      <c r="H655" s="88"/>
      <c r="I655" s="305">
        <v>73</v>
      </c>
      <c r="J655" s="345"/>
      <c r="K655" s="345"/>
      <c r="L655" s="235">
        <v>129.45820000000001</v>
      </c>
      <c r="M655" s="93">
        <v>9450.44</v>
      </c>
      <c r="N655" s="311">
        <v>9450.44</v>
      </c>
      <c r="O655" s="311"/>
      <c r="P655" s="311">
        <v>0</v>
      </c>
      <c r="Q655" s="311">
        <v>9450.4485999999997</v>
      </c>
      <c r="R655" s="245">
        <v>-8.5999999992054654E-3</v>
      </c>
      <c r="S655" s="313">
        <v>0</v>
      </c>
      <c r="T655" s="299">
        <v>1.0000009100105391</v>
      </c>
      <c r="U655" s="277">
        <v>177.34</v>
      </c>
      <c r="V655" s="100"/>
      <c r="W655" s="100">
        <f t="shared" ref="W655:W718" si="74">$V$10*U655</f>
        <v>125.62734271115599</v>
      </c>
      <c r="X655" s="101">
        <f t="shared" si="68"/>
        <v>0.70839823339999997</v>
      </c>
      <c r="Y655" s="102" t="b">
        <f t="shared" si="71"/>
        <v>0</v>
      </c>
      <c r="Z655" s="88">
        <v>177.34</v>
      </c>
      <c r="AA655" s="103">
        <f t="shared" si="69"/>
        <v>177.34</v>
      </c>
      <c r="AB655" s="76">
        <v>12945.82</v>
      </c>
      <c r="AC655" s="104" t="b">
        <f t="shared" si="72"/>
        <v>0</v>
      </c>
      <c r="AE655" s="119" t="s">
        <v>948</v>
      </c>
      <c r="AG655" s="105">
        <f t="shared" si="70"/>
        <v>129.45820000000001</v>
      </c>
      <c r="AH655" s="104">
        <f t="shared" si="73"/>
        <v>9450.4485999999997</v>
      </c>
    </row>
    <row r="656" spans="1:34" ht="14.25" customHeight="1" x14ac:dyDescent="0.2">
      <c r="A656" s="143" t="s">
        <v>949</v>
      </c>
      <c r="B656" s="144"/>
      <c r="C656" s="135" t="s">
        <v>1846</v>
      </c>
      <c r="D656" s="145"/>
      <c r="E656" s="233"/>
      <c r="F656" s="256"/>
      <c r="G656" s="145"/>
      <c r="H656" s="145"/>
      <c r="I656" s="309"/>
      <c r="J656" s="350"/>
      <c r="K656" s="350"/>
      <c r="L656" s="239"/>
      <c r="M656" s="146">
        <v>5261.84</v>
      </c>
      <c r="N656" s="146"/>
      <c r="O656" s="146"/>
      <c r="P656" s="146">
        <v>0</v>
      </c>
      <c r="Q656" s="146">
        <v>5261.84</v>
      </c>
      <c r="R656" s="267">
        <v>0</v>
      </c>
      <c r="S656" s="293">
        <v>0</v>
      </c>
      <c r="T656" s="267"/>
      <c r="U656" s="283"/>
      <c r="V656" s="100"/>
      <c r="W656" s="100">
        <f t="shared" si="74"/>
        <v>0</v>
      </c>
      <c r="X656" s="101" t="e">
        <f t="shared" ref="X656:X719" si="75">W656/U656</f>
        <v>#DIV/0!</v>
      </c>
      <c r="Y656" s="102" t="b">
        <f t="shared" si="71"/>
        <v>1</v>
      </c>
      <c r="Z656" s="145"/>
      <c r="AA656" s="103">
        <f t="shared" ref="AA656:AA719" si="76">Z656*$AA$13</f>
        <v>0</v>
      </c>
      <c r="AB656" s="148">
        <v>7208</v>
      </c>
      <c r="AC656" s="104" t="b">
        <f t="shared" si="72"/>
        <v>0</v>
      </c>
      <c r="AE656" s="135" t="s">
        <v>950</v>
      </c>
      <c r="AG656" s="105">
        <f t="shared" ref="AG656:AG719" si="77">U656-(U656*27%)</f>
        <v>0</v>
      </c>
      <c r="AH656" s="104">
        <f t="shared" si="73"/>
        <v>0</v>
      </c>
    </row>
    <row r="657" spans="1:34" ht="23.25" customHeight="1" x14ac:dyDescent="0.2">
      <c r="A657" s="70">
        <v>43922</v>
      </c>
      <c r="B657" s="65" t="s">
        <v>243</v>
      </c>
      <c r="C657" s="99" t="s">
        <v>1678</v>
      </c>
      <c r="D657" s="65" t="s">
        <v>3</v>
      </c>
      <c r="E657" s="228" t="s">
        <v>32</v>
      </c>
      <c r="F657" s="246">
        <v>680</v>
      </c>
      <c r="G657" s="88">
        <v>680</v>
      </c>
      <c r="H657" s="88"/>
      <c r="I657" s="305">
        <v>680</v>
      </c>
      <c r="J657" s="345"/>
      <c r="K657" s="345"/>
      <c r="L657" s="235">
        <v>7.7379999999999995</v>
      </c>
      <c r="M657" s="93">
        <v>5261.84</v>
      </c>
      <c r="N657" s="311">
        <v>5261.84</v>
      </c>
      <c r="O657" s="311"/>
      <c r="P657" s="311"/>
      <c r="Q657" s="311">
        <v>5261.84</v>
      </c>
      <c r="R657" s="245">
        <v>0</v>
      </c>
      <c r="S657" s="313">
        <v>0</v>
      </c>
      <c r="T657" s="299">
        <v>1</v>
      </c>
      <c r="U657" s="277">
        <v>10.6</v>
      </c>
      <c r="V657" s="100"/>
      <c r="W657" s="100">
        <f t="shared" si="74"/>
        <v>7.5090212740399993</v>
      </c>
      <c r="X657" s="101">
        <f t="shared" si="75"/>
        <v>0.70839823339999997</v>
      </c>
      <c r="Y657" s="102" t="b">
        <f t="shared" si="71"/>
        <v>0</v>
      </c>
      <c r="Z657" s="88">
        <v>10.6</v>
      </c>
      <c r="AA657" s="103">
        <f t="shared" si="76"/>
        <v>10.6</v>
      </c>
      <c r="AB657" s="76">
        <v>7208</v>
      </c>
      <c r="AC657" s="104" t="b">
        <f t="shared" si="72"/>
        <v>0</v>
      </c>
      <c r="AE657" s="71" t="s">
        <v>373</v>
      </c>
      <c r="AG657" s="105">
        <f t="shared" si="77"/>
        <v>7.7379999999999995</v>
      </c>
      <c r="AH657" s="104">
        <f t="shared" si="73"/>
        <v>5261.84</v>
      </c>
    </row>
    <row r="658" spans="1:34" s="209" customFormat="1" ht="20.25" customHeight="1" x14ac:dyDescent="0.2">
      <c r="A658" s="198">
        <v>21</v>
      </c>
      <c r="B658" s="199"/>
      <c r="C658" s="200" t="s">
        <v>1847</v>
      </c>
      <c r="D658" s="201"/>
      <c r="E658" s="229"/>
      <c r="F658" s="247"/>
      <c r="G658" s="201"/>
      <c r="H658" s="201"/>
      <c r="I658" s="306"/>
      <c r="J658" s="346"/>
      <c r="K658" s="346"/>
      <c r="L658" s="236"/>
      <c r="M658" s="223">
        <v>81940.579999999987</v>
      </c>
      <c r="N658" s="223"/>
      <c r="O658" s="223"/>
      <c r="P658" s="223">
        <v>4430.1933399999998</v>
      </c>
      <c r="Q658" s="223">
        <v>79596.712999999989</v>
      </c>
      <c r="R658" s="264">
        <v>2343.8669999999984</v>
      </c>
      <c r="S658" s="295"/>
      <c r="T658" s="269"/>
      <c r="U658" s="278"/>
      <c r="V658" s="218"/>
      <c r="W658" s="218">
        <f t="shared" si="74"/>
        <v>0</v>
      </c>
      <c r="X658" s="219" t="e">
        <f t="shared" si="75"/>
        <v>#DIV/0!</v>
      </c>
      <c r="Y658" s="220" t="b">
        <f t="shared" si="71"/>
        <v>1</v>
      </c>
      <c r="Z658" s="201"/>
      <c r="AA658" s="221">
        <f t="shared" si="76"/>
        <v>0</v>
      </c>
      <c r="AB658" s="225">
        <v>112247.76</v>
      </c>
      <c r="AC658" s="209" t="b">
        <f t="shared" si="72"/>
        <v>0</v>
      </c>
      <c r="AE658" s="200" t="s">
        <v>951</v>
      </c>
      <c r="AG658" s="208">
        <f t="shared" si="77"/>
        <v>0</v>
      </c>
      <c r="AH658" s="209">
        <f t="shared" si="73"/>
        <v>0</v>
      </c>
    </row>
    <row r="659" spans="1:34" ht="19.5" customHeight="1" x14ac:dyDescent="0.2">
      <c r="A659" s="143" t="s">
        <v>952</v>
      </c>
      <c r="B659" s="144"/>
      <c r="C659" s="135" t="s">
        <v>1848</v>
      </c>
      <c r="D659" s="145"/>
      <c r="E659" s="233"/>
      <c r="F659" s="256"/>
      <c r="G659" s="145"/>
      <c r="H659" s="145"/>
      <c r="I659" s="309"/>
      <c r="J659" s="350"/>
      <c r="K659" s="350"/>
      <c r="L659" s="239"/>
      <c r="M659" s="146">
        <v>5041.5499999999993</v>
      </c>
      <c r="N659" s="146"/>
      <c r="O659" s="146"/>
      <c r="P659" s="146">
        <v>734.64864</v>
      </c>
      <c r="Q659" s="146">
        <v>2731.3242</v>
      </c>
      <c r="R659" s="267">
        <v>2310.2257999999993</v>
      </c>
      <c r="S659" s="293"/>
      <c r="T659" s="267"/>
      <c r="U659" s="283"/>
      <c r="V659" s="100"/>
      <c r="W659" s="100">
        <f t="shared" si="74"/>
        <v>0</v>
      </c>
      <c r="X659" s="101" t="e">
        <f t="shared" si="75"/>
        <v>#DIV/0!</v>
      </c>
      <c r="Y659" s="102" t="b">
        <f t="shared" si="71"/>
        <v>1</v>
      </c>
      <c r="Z659" s="145"/>
      <c r="AA659" s="103">
        <f t="shared" si="76"/>
        <v>0</v>
      </c>
      <c r="AB659" s="148">
        <v>6906.24</v>
      </c>
      <c r="AC659" s="104" t="b">
        <f t="shared" si="72"/>
        <v>0</v>
      </c>
      <c r="AE659" s="135" t="s">
        <v>953</v>
      </c>
      <c r="AG659" s="105">
        <f t="shared" si="77"/>
        <v>0</v>
      </c>
      <c r="AH659" s="104">
        <f t="shared" si="73"/>
        <v>0</v>
      </c>
    </row>
    <row r="660" spans="1:34" ht="30" customHeight="1" x14ac:dyDescent="0.2">
      <c r="A660" s="70">
        <v>44197</v>
      </c>
      <c r="B660" s="66">
        <v>89355</v>
      </c>
      <c r="C660" s="99" t="s">
        <v>1849</v>
      </c>
      <c r="D660" s="65" t="s">
        <v>3</v>
      </c>
      <c r="E660" s="228" t="s">
        <v>32</v>
      </c>
      <c r="F660" s="246">
        <v>69</v>
      </c>
      <c r="G660" s="88">
        <v>55.2</v>
      </c>
      <c r="H660" s="88">
        <v>13.799999999999997</v>
      </c>
      <c r="I660" s="305">
        <v>69</v>
      </c>
      <c r="J660" s="345"/>
      <c r="K660" s="345"/>
      <c r="L660" s="235">
        <v>19.753799999999998</v>
      </c>
      <c r="M660" s="93">
        <v>1363.01</v>
      </c>
      <c r="N660" s="311">
        <v>1090.4000000000001</v>
      </c>
      <c r="O660" s="311"/>
      <c r="P660" s="311">
        <v>272.60243999999994</v>
      </c>
      <c r="Q660" s="311">
        <v>1363.0121999999999</v>
      </c>
      <c r="R660" s="245">
        <v>-2.1999999999025022E-3</v>
      </c>
      <c r="S660" s="313">
        <v>0.20000032281494629</v>
      </c>
      <c r="T660" s="299">
        <v>1.0000016140747316</v>
      </c>
      <c r="U660" s="277">
        <v>27.06</v>
      </c>
      <c r="V660" s="100"/>
      <c r="W660" s="100">
        <f t="shared" si="74"/>
        <v>19.169256195804</v>
      </c>
      <c r="X660" s="101">
        <f t="shared" si="75"/>
        <v>0.70839823339999997</v>
      </c>
      <c r="Y660" s="102" t="b">
        <f t="shared" si="71"/>
        <v>0</v>
      </c>
      <c r="Z660" s="88">
        <v>27.06</v>
      </c>
      <c r="AA660" s="103">
        <f t="shared" si="76"/>
        <v>27.06</v>
      </c>
      <c r="AB660" s="76">
        <v>1867.14</v>
      </c>
      <c r="AC660" s="104" t="b">
        <f t="shared" si="72"/>
        <v>0</v>
      </c>
      <c r="AE660" s="71" t="s">
        <v>1236</v>
      </c>
      <c r="AG660" s="105">
        <f t="shared" si="77"/>
        <v>19.753799999999998</v>
      </c>
      <c r="AH660" s="104">
        <f t="shared" si="73"/>
        <v>1363.0121999999999</v>
      </c>
    </row>
    <row r="661" spans="1:34" ht="28.5" customHeight="1" x14ac:dyDescent="0.2">
      <c r="A661" s="70">
        <v>44198</v>
      </c>
      <c r="B661" s="66">
        <v>89356</v>
      </c>
      <c r="C661" s="99" t="s">
        <v>1850</v>
      </c>
      <c r="D661" s="65" t="s">
        <v>3</v>
      </c>
      <c r="E661" s="228" t="s">
        <v>32</v>
      </c>
      <c r="F661" s="246">
        <v>60</v>
      </c>
      <c r="G661" s="88">
        <v>60</v>
      </c>
      <c r="H661" s="88"/>
      <c r="I661" s="305">
        <v>60</v>
      </c>
      <c r="J661" s="345"/>
      <c r="K661" s="345"/>
      <c r="L661" s="235">
        <v>22.805199999999999</v>
      </c>
      <c r="M661" s="93">
        <v>1368.31</v>
      </c>
      <c r="N661" s="311">
        <v>1368.31</v>
      </c>
      <c r="O661" s="311"/>
      <c r="P661" s="311">
        <v>0</v>
      </c>
      <c r="Q661" s="311">
        <v>1368.3119999999999</v>
      </c>
      <c r="R661" s="245">
        <v>-1.9999999999527063E-3</v>
      </c>
      <c r="S661" s="313">
        <v>0</v>
      </c>
      <c r="T661" s="299">
        <v>1.0000014616570807</v>
      </c>
      <c r="U661" s="277">
        <v>31.24</v>
      </c>
      <c r="V661" s="100"/>
      <c r="W661" s="100">
        <f t="shared" si="74"/>
        <v>22.130360811415997</v>
      </c>
      <c r="X661" s="101">
        <f t="shared" si="75"/>
        <v>0.70839823339999997</v>
      </c>
      <c r="Y661" s="102" t="b">
        <f t="shared" si="71"/>
        <v>0</v>
      </c>
      <c r="Z661" s="88">
        <v>31.24</v>
      </c>
      <c r="AA661" s="103">
        <f t="shared" si="76"/>
        <v>31.24</v>
      </c>
      <c r="AB661" s="76">
        <v>1874.4</v>
      </c>
      <c r="AC661" s="104" t="b">
        <f t="shared" si="72"/>
        <v>0</v>
      </c>
      <c r="AE661" s="106" t="s">
        <v>1360</v>
      </c>
      <c r="AG661" s="105">
        <f t="shared" si="77"/>
        <v>22.805199999999999</v>
      </c>
      <c r="AH661" s="104">
        <f t="shared" si="73"/>
        <v>1368.3119999999999</v>
      </c>
    </row>
    <row r="662" spans="1:34" ht="31.5" customHeight="1" x14ac:dyDescent="0.2">
      <c r="A662" s="70">
        <v>44199</v>
      </c>
      <c r="B662" s="66">
        <v>89403</v>
      </c>
      <c r="C662" s="99" t="s">
        <v>1851</v>
      </c>
      <c r="D662" s="65" t="s">
        <v>3</v>
      </c>
      <c r="E662" s="228" t="s">
        <v>32</v>
      </c>
      <c r="F662" s="246">
        <v>137</v>
      </c>
      <c r="G662" s="88">
        <v>109.6</v>
      </c>
      <c r="H662" s="88">
        <v>27.400000000000006</v>
      </c>
      <c r="I662" s="305">
        <v>137</v>
      </c>
      <c r="J662" s="345"/>
      <c r="K662" s="345"/>
      <c r="L662" s="235">
        <v>16.863</v>
      </c>
      <c r="M662" s="93">
        <v>2310.23</v>
      </c>
      <c r="N662" s="311">
        <v>1848.18</v>
      </c>
      <c r="O662" s="311"/>
      <c r="P662" s="311">
        <v>462.04620000000006</v>
      </c>
      <c r="Q662" s="311"/>
      <c r="R662" s="245">
        <v>2310.23</v>
      </c>
      <c r="S662" s="313">
        <v>0.20000008657146692</v>
      </c>
      <c r="T662" s="299">
        <v>0</v>
      </c>
      <c r="U662" s="277">
        <v>23.1</v>
      </c>
      <c r="V662" s="100"/>
      <c r="W662" s="100">
        <f t="shared" si="74"/>
        <v>16.36399919154</v>
      </c>
      <c r="X662" s="101">
        <f t="shared" si="75"/>
        <v>0.70839823339999997</v>
      </c>
      <c r="Y662" s="102" t="b">
        <f t="shared" si="71"/>
        <v>0</v>
      </c>
      <c r="Z662" s="88">
        <v>23.1</v>
      </c>
      <c r="AA662" s="103">
        <f t="shared" si="76"/>
        <v>23.1</v>
      </c>
      <c r="AB662" s="76">
        <v>3164.7</v>
      </c>
      <c r="AC662" s="104" t="b">
        <f t="shared" si="72"/>
        <v>0</v>
      </c>
      <c r="AE662" s="106" t="s">
        <v>1361</v>
      </c>
      <c r="AG662" s="105">
        <f t="shared" si="77"/>
        <v>16.863</v>
      </c>
      <c r="AH662" s="104">
        <f t="shared" si="73"/>
        <v>2310.2309999999998</v>
      </c>
    </row>
    <row r="663" spans="1:34" ht="17.25" customHeight="1" x14ac:dyDescent="0.2">
      <c r="A663" s="143" t="s">
        <v>954</v>
      </c>
      <c r="B663" s="144"/>
      <c r="C663" s="135" t="s">
        <v>1852</v>
      </c>
      <c r="D663" s="145"/>
      <c r="E663" s="233"/>
      <c r="F663" s="256"/>
      <c r="G663" s="145"/>
      <c r="H663" s="145"/>
      <c r="I663" s="309"/>
      <c r="J663" s="350"/>
      <c r="K663" s="350"/>
      <c r="L663" s="239"/>
      <c r="M663" s="161">
        <v>3374.0100000000007</v>
      </c>
      <c r="N663" s="161"/>
      <c r="O663" s="161"/>
      <c r="P663" s="161">
        <v>1651.9535000000001</v>
      </c>
      <c r="Q663" s="161">
        <v>3411.7864</v>
      </c>
      <c r="R663" s="267">
        <v>-37.776399999999285</v>
      </c>
      <c r="S663" s="296"/>
      <c r="T663" s="270"/>
      <c r="U663" s="283"/>
      <c r="V663" s="100"/>
      <c r="W663" s="100">
        <f t="shared" si="74"/>
        <v>0</v>
      </c>
      <c r="X663" s="101" t="e">
        <f t="shared" si="75"/>
        <v>#DIV/0!</v>
      </c>
      <c r="Y663" s="102" t="b">
        <f t="shared" si="71"/>
        <v>1</v>
      </c>
      <c r="Z663" s="145"/>
      <c r="AA663" s="103">
        <f t="shared" si="76"/>
        <v>0</v>
      </c>
      <c r="AB663" s="162">
        <v>4622.0200000000004</v>
      </c>
      <c r="AC663" s="104" t="b">
        <f t="shared" si="72"/>
        <v>0</v>
      </c>
      <c r="AE663" s="135" t="s">
        <v>955</v>
      </c>
      <c r="AG663" s="105">
        <f t="shared" si="77"/>
        <v>0</v>
      </c>
      <c r="AH663" s="104">
        <f t="shared" si="73"/>
        <v>0</v>
      </c>
    </row>
    <row r="664" spans="1:34" ht="33" customHeight="1" x14ac:dyDescent="0.2">
      <c r="A664" s="70">
        <v>44228</v>
      </c>
      <c r="B664" s="66">
        <v>89358</v>
      </c>
      <c r="C664" s="99" t="s">
        <v>1853</v>
      </c>
      <c r="D664" s="65" t="s">
        <v>3</v>
      </c>
      <c r="E664" s="228" t="s">
        <v>216</v>
      </c>
      <c r="F664" s="246">
        <v>40</v>
      </c>
      <c r="G664" s="88">
        <v>20</v>
      </c>
      <c r="H664" s="88">
        <v>20</v>
      </c>
      <c r="I664" s="305">
        <v>40</v>
      </c>
      <c r="J664" s="345"/>
      <c r="K664" s="345"/>
      <c r="L664" s="235">
        <v>7.7744999999999997</v>
      </c>
      <c r="M664" s="93">
        <v>310.98</v>
      </c>
      <c r="N664" s="311">
        <v>155.49</v>
      </c>
      <c r="O664" s="311"/>
      <c r="P664" s="311">
        <v>155.49</v>
      </c>
      <c r="Q664" s="311">
        <v>310.98</v>
      </c>
      <c r="R664" s="245">
        <v>0</v>
      </c>
      <c r="S664" s="313">
        <v>0.5</v>
      </c>
      <c r="T664" s="299">
        <v>1</v>
      </c>
      <c r="U664" s="277">
        <v>10.65</v>
      </c>
      <c r="V664" s="100"/>
      <c r="W664" s="100">
        <f t="shared" si="74"/>
        <v>7.5444411857100002</v>
      </c>
      <c r="X664" s="101">
        <f t="shared" si="75"/>
        <v>0.70839823339999997</v>
      </c>
      <c r="Y664" s="102" t="b">
        <f t="shared" si="71"/>
        <v>0</v>
      </c>
      <c r="Z664" s="88">
        <v>10.65</v>
      </c>
      <c r="AA664" s="103">
        <f t="shared" si="76"/>
        <v>10.65</v>
      </c>
      <c r="AB664" s="82">
        <v>426</v>
      </c>
      <c r="AC664" s="104" t="b">
        <f t="shared" si="72"/>
        <v>0</v>
      </c>
      <c r="AE664" s="106" t="s">
        <v>1362</v>
      </c>
      <c r="AG664" s="105">
        <f t="shared" si="77"/>
        <v>7.7744999999999997</v>
      </c>
      <c r="AH664" s="104">
        <f t="shared" si="73"/>
        <v>310.98</v>
      </c>
    </row>
    <row r="665" spans="1:34" ht="32.25" customHeight="1" x14ac:dyDescent="0.2">
      <c r="A665" s="70">
        <v>44229</v>
      </c>
      <c r="B665" s="66">
        <v>89362</v>
      </c>
      <c r="C665" s="99" t="s">
        <v>1854</v>
      </c>
      <c r="D665" s="65" t="s">
        <v>3</v>
      </c>
      <c r="E665" s="228" t="s">
        <v>122</v>
      </c>
      <c r="F665" s="246">
        <v>20</v>
      </c>
      <c r="G665" s="88">
        <v>10</v>
      </c>
      <c r="H665" s="88">
        <v>10</v>
      </c>
      <c r="I665" s="305">
        <v>20</v>
      </c>
      <c r="J665" s="345"/>
      <c r="K665" s="345"/>
      <c r="L665" s="235">
        <v>9.2271999999999998</v>
      </c>
      <c r="M665" s="93">
        <v>184.54</v>
      </c>
      <c r="N665" s="311">
        <v>92.27</v>
      </c>
      <c r="O665" s="311"/>
      <c r="P665" s="311">
        <v>92.271999999999991</v>
      </c>
      <c r="Q665" s="311">
        <v>184.54399999999998</v>
      </c>
      <c r="R665" s="245">
        <v>-3.9999999999906777E-3</v>
      </c>
      <c r="S665" s="313">
        <v>0.50001083775875144</v>
      </c>
      <c r="T665" s="299">
        <v>1.0000216755175029</v>
      </c>
      <c r="U665" s="277">
        <v>12.64</v>
      </c>
      <c r="V665" s="100"/>
      <c r="W665" s="100">
        <f t="shared" si="74"/>
        <v>8.9541536701759998</v>
      </c>
      <c r="X665" s="101">
        <f t="shared" si="75"/>
        <v>0.70839823339999997</v>
      </c>
      <c r="Y665" s="102" t="b">
        <f t="shared" si="71"/>
        <v>0</v>
      </c>
      <c r="Z665" s="88">
        <v>12.64</v>
      </c>
      <c r="AA665" s="103">
        <f t="shared" si="76"/>
        <v>12.64</v>
      </c>
      <c r="AB665" s="82">
        <v>252.8</v>
      </c>
      <c r="AC665" s="104" t="b">
        <f t="shared" si="72"/>
        <v>0</v>
      </c>
      <c r="AE665" s="106" t="s">
        <v>1363</v>
      </c>
      <c r="AG665" s="105">
        <f t="shared" si="77"/>
        <v>9.2271999999999998</v>
      </c>
      <c r="AH665" s="104">
        <f t="shared" si="73"/>
        <v>184.54399999999998</v>
      </c>
    </row>
    <row r="666" spans="1:34" ht="32.25" customHeight="1" x14ac:dyDescent="0.2">
      <c r="A666" s="70">
        <v>44230</v>
      </c>
      <c r="B666" s="66">
        <v>89367</v>
      </c>
      <c r="C666" s="99" t="s">
        <v>1855</v>
      </c>
      <c r="D666" s="65" t="s">
        <v>3</v>
      </c>
      <c r="E666" s="228" t="s">
        <v>216</v>
      </c>
      <c r="F666" s="246">
        <v>40</v>
      </c>
      <c r="G666" s="88">
        <v>20</v>
      </c>
      <c r="H666" s="88">
        <v>20</v>
      </c>
      <c r="I666" s="305">
        <v>40</v>
      </c>
      <c r="J666" s="345"/>
      <c r="K666" s="345"/>
      <c r="L666" s="235">
        <v>12.3443</v>
      </c>
      <c r="M666" s="93">
        <v>493.77</v>
      </c>
      <c r="N666" s="311">
        <v>246.88</v>
      </c>
      <c r="O666" s="311"/>
      <c r="P666" s="311">
        <v>246.88600000000002</v>
      </c>
      <c r="Q666" s="311">
        <v>493.77200000000005</v>
      </c>
      <c r="R666" s="245">
        <v>-2.0000000000663931E-3</v>
      </c>
      <c r="S666" s="313">
        <v>0.50000202523442094</v>
      </c>
      <c r="T666" s="299">
        <v>1.0000040504688419</v>
      </c>
      <c r="U666" s="277">
        <v>16.91</v>
      </c>
      <c r="V666" s="100"/>
      <c r="W666" s="100">
        <f t="shared" si="74"/>
        <v>11.979014126793999</v>
      </c>
      <c r="X666" s="101">
        <f t="shared" si="75"/>
        <v>0.70839823339999997</v>
      </c>
      <c r="Y666" s="102" t="b">
        <f t="shared" si="71"/>
        <v>0</v>
      </c>
      <c r="Z666" s="88">
        <v>16.91</v>
      </c>
      <c r="AA666" s="103">
        <f t="shared" si="76"/>
        <v>16.91</v>
      </c>
      <c r="AB666" s="82">
        <v>676.4</v>
      </c>
      <c r="AC666" s="104" t="b">
        <f t="shared" si="72"/>
        <v>0</v>
      </c>
      <c r="AE666" s="106" t="s">
        <v>1364</v>
      </c>
      <c r="AG666" s="105">
        <f t="shared" si="77"/>
        <v>12.3443</v>
      </c>
      <c r="AH666" s="104">
        <f t="shared" si="73"/>
        <v>493.77200000000005</v>
      </c>
    </row>
    <row r="667" spans="1:34" ht="31.5" customHeight="1" x14ac:dyDescent="0.2">
      <c r="A667" s="70">
        <v>44231</v>
      </c>
      <c r="B667" s="66">
        <v>90373</v>
      </c>
      <c r="C667" s="99" t="s">
        <v>1856</v>
      </c>
      <c r="D667" s="65" t="s">
        <v>3</v>
      </c>
      <c r="E667" s="228" t="s">
        <v>216</v>
      </c>
      <c r="F667" s="246">
        <v>20</v>
      </c>
      <c r="G667" s="88">
        <v>10</v>
      </c>
      <c r="H667" s="88">
        <v>10</v>
      </c>
      <c r="I667" s="305">
        <v>20</v>
      </c>
      <c r="J667" s="345"/>
      <c r="K667" s="345"/>
      <c r="L667" s="235">
        <v>11.5778</v>
      </c>
      <c r="M667" s="93">
        <v>231.55</v>
      </c>
      <c r="N667" s="311">
        <v>115.77</v>
      </c>
      <c r="O667" s="311"/>
      <c r="P667" s="311">
        <v>115.77799999999999</v>
      </c>
      <c r="Q667" s="311">
        <v>231.55599999999998</v>
      </c>
      <c r="R667" s="245">
        <v>-5.9999999999718057E-3</v>
      </c>
      <c r="S667" s="313">
        <v>0.5000129561649751</v>
      </c>
      <c r="T667" s="299">
        <v>1.0000259123299502</v>
      </c>
      <c r="U667" s="277">
        <v>15.86</v>
      </c>
      <c r="V667" s="100"/>
      <c r="W667" s="100">
        <f t="shared" si="74"/>
        <v>11.235195981723999</v>
      </c>
      <c r="X667" s="101">
        <f t="shared" si="75"/>
        <v>0.70839823339999997</v>
      </c>
      <c r="Y667" s="102" t="b">
        <f t="shared" si="71"/>
        <v>0</v>
      </c>
      <c r="Z667" s="88">
        <v>15.86</v>
      </c>
      <c r="AA667" s="103">
        <f t="shared" si="76"/>
        <v>15.86</v>
      </c>
      <c r="AB667" s="82">
        <v>317.2</v>
      </c>
      <c r="AC667" s="104" t="b">
        <f t="shared" si="72"/>
        <v>0</v>
      </c>
      <c r="AE667" s="106" t="s">
        <v>1365</v>
      </c>
      <c r="AG667" s="105">
        <f t="shared" si="77"/>
        <v>11.5778</v>
      </c>
      <c r="AH667" s="104">
        <f t="shared" si="73"/>
        <v>231.55599999999998</v>
      </c>
    </row>
    <row r="668" spans="1:34" ht="30" x14ac:dyDescent="0.2">
      <c r="A668" s="70">
        <v>44232</v>
      </c>
      <c r="B668" s="66">
        <v>89371</v>
      </c>
      <c r="C668" s="99" t="s">
        <v>1857</v>
      </c>
      <c r="D668" s="65" t="s">
        <v>3</v>
      </c>
      <c r="E668" s="228" t="s">
        <v>122</v>
      </c>
      <c r="F668" s="246">
        <v>30</v>
      </c>
      <c r="G668" s="88">
        <v>15</v>
      </c>
      <c r="H668" s="88">
        <v>15</v>
      </c>
      <c r="I668" s="305">
        <v>30</v>
      </c>
      <c r="J668" s="345"/>
      <c r="K668" s="345"/>
      <c r="L668" s="235">
        <v>5.694</v>
      </c>
      <c r="M668" s="93">
        <v>170.82</v>
      </c>
      <c r="N668" s="311">
        <v>85.41</v>
      </c>
      <c r="O668" s="311"/>
      <c r="P668" s="311">
        <v>85.41</v>
      </c>
      <c r="Q668" s="311">
        <v>170.82</v>
      </c>
      <c r="R668" s="245">
        <v>0</v>
      </c>
      <c r="S668" s="313">
        <v>0.5</v>
      </c>
      <c r="T668" s="299">
        <v>1</v>
      </c>
      <c r="U668" s="277">
        <v>7.8</v>
      </c>
      <c r="V668" s="100"/>
      <c r="W668" s="100">
        <f t="shared" si="74"/>
        <v>5.5255062205199996</v>
      </c>
      <c r="X668" s="101">
        <f t="shared" si="75"/>
        <v>0.70839823339999997</v>
      </c>
      <c r="Y668" s="102" t="b">
        <f t="shared" si="71"/>
        <v>0</v>
      </c>
      <c r="Z668" s="88">
        <v>7.8</v>
      </c>
      <c r="AA668" s="103">
        <f t="shared" si="76"/>
        <v>7.8</v>
      </c>
      <c r="AB668" s="82">
        <v>234</v>
      </c>
      <c r="AC668" s="104" t="b">
        <f t="shared" si="72"/>
        <v>0</v>
      </c>
      <c r="AE668" s="71" t="s">
        <v>1237</v>
      </c>
      <c r="AG668" s="105">
        <f t="shared" si="77"/>
        <v>5.694</v>
      </c>
      <c r="AH668" s="104">
        <f t="shared" si="73"/>
        <v>170.82</v>
      </c>
    </row>
    <row r="669" spans="1:34" ht="33.75" customHeight="1" x14ac:dyDescent="0.2">
      <c r="A669" s="70">
        <v>44233</v>
      </c>
      <c r="B669" s="66">
        <v>89378</v>
      </c>
      <c r="C669" s="99" t="s">
        <v>1858</v>
      </c>
      <c r="D669" s="65" t="s">
        <v>3</v>
      </c>
      <c r="E669" s="228" t="s">
        <v>122</v>
      </c>
      <c r="F669" s="246">
        <v>10</v>
      </c>
      <c r="G669" s="88">
        <v>5</v>
      </c>
      <c r="H669" s="88">
        <v>5</v>
      </c>
      <c r="I669" s="305">
        <v>10</v>
      </c>
      <c r="J669" s="345"/>
      <c r="K669" s="345"/>
      <c r="L669" s="235">
        <v>6.7233000000000001</v>
      </c>
      <c r="M669" s="93">
        <v>67.23</v>
      </c>
      <c r="N669" s="311">
        <v>33.61</v>
      </c>
      <c r="O669" s="311"/>
      <c r="P669" s="311">
        <v>33.616500000000002</v>
      </c>
      <c r="Q669" s="311">
        <v>67.233000000000004</v>
      </c>
      <c r="R669" s="245">
        <v>-3.0000000000001137E-3</v>
      </c>
      <c r="S669" s="313">
        <v>0.50002231146809462</v>
      </c>
      <c r="T669" s="299">
        <v>1.0000446229361892</v>
      </c>
      <c r="U669" s="277">
        <v>9.2100000000000009</v>
      </c>
      <c r="V669" s="100"/>
      <c r="W669" s="100">
        <f t="shared" si="74"/>
        <v>6.524347729614</v>
      </c>
      <c r="X669" s="101">
        <f t="shared" si="75"/>
        <v>0.70839823339999997</v>
      </c>
      <c r="Y669" s="102" t="b">
        <f t="shared" si="71"/>
        <v>0</v>
      </c>
      <c r="Z669" s="88">
        <v>9.2100000000000009</v>
      </c>
      <c r="AA669" s="103">
        <f t="shared" si="76"/>
        <v>9.2100000000000009</v>
      </c>
      <c r="AB669" s="82">
        <v>92.1</v>
      </c>
      <c r="AC669" s="104" t="b">
        <f t="shared" si="72"/>
        <v>0</v>
      </c>
      <c r="AE669" s="106" t="s">
        <v>1367</v>
      </c>
      <c r="AG669" s="105">
        <f t="shared" si="77"/>
        <v>6.7233000000000001</v>
      </c>
      <c r="AH669" s="104">
        <f t="shared" si="73"/>
        <v>67.233000000000004</v>
      </c>
    </row>
    <row r="670" spans="1:34" ht="33.75" customHeight="1" x14ac:dyDescent="0.2">
      <c r="A670" s="70">
        <v>44234</v>
      </c>
      <c r="B670" s="66">
        <v>89431</v>
      </c>
      <c r="C670" s="99" t="s">
        <v>1859</v>
      </c>
      <c r="D670" s="65" t="s">
        <v>3</v>
      </c>
      <c r="E670" s="228" t="s">
        <v>122</v>
      </c>
      <c r="F670" s="246">
        <v>20</v>
      </c>
      <c r="G670" s="88">
        <v>10</v>
      </c>
      <c r="H670" s="88">
        <v>10</v>
      </c>
      <c r="I670" s="305">
        <v>20</v>
      </c>
      <c r="J670" s="345"/>
      <c r="K670" s="345"/>
      <c r="L670" s="235">
        <v>8.285499999999999</v>
      </c>
      <c r="M670" s="93">
        <v>165.71</v>
      </c>
      <c r="N670" s="311">
        <v>82.85</v>
      </c>
      <c r="O670" s="311"/>
      <c r="P670" s="311">
        <v>82.85499999999999</v>
      </c>
      <c r="Q670" s="311">
        <v>165.70999999999998</v>
      </c>
      <c r="R670" s="245">
        <v>0</v>
      </c>
      <c r="S670" s="313">
        <v>0.49999999999999989</v>
      </c>
      <c r="T670" s="299">
        <v>0.99999999999999978</v>
      </c>
      <c r="U670" s="277">
        <v>11.35</v>
      </c>
      <c r="V670" s="100"/>
      <c r="W670" s="100">
        <f t="shared" si="74"/>
        <v>8.0403199490899997</v>
      </c>
      <c r="X670" s="101">
        <f t="shared" si="75"/>
        <v>0.70839823339999997</v>
      </c>
      <c r="Y670" s="102" t="b">
        <f t="shared" si="71"/>
        <v>0</v>
      </c>
      <c r="Z670" s="88">
        <v>11.35</v>
      </c>
      <c r="AA670" s="103">
        <f t="shared" si="76"/>
        <v>11.35</v>
      </c>
      <c r="AB670" s="82">
        <v>227</v>
      </c>
      <c r="AC670" s="104" t="b">
        <f t="shared" si="72"/>
        <v>0</v>
      </c>
      <c r="AE670" s="106" t="s">
        <v>1366</v>
      </c>
      <c r="AG670" s="105">
        <f t="shared" si="77"/>
        <v>8.285499999999999</v>
      </c>
      <c r="AH670" s="104">
        <f t="shared" si="73"/>
        <v>165.70999999999998</v>
      </c>
    </row>
    <row r="671" spans="1:34" ht="33" customHeight="1" x14ac:dyDescent="0.2">
      <c r="A671" s="78">
        <v>44235</v>
      </c>
      <c r="B671" s="66">
        <v>89393</v>
      </c>
      <c r="C671" s="99" t="s">
        <v>1860</v>
      </c>
      <c r="D671" s="65" t="s">
        <v>3</v>
      </c>
      <c r="E671" s="228" t="s">
        <v>122</v>
      </c>
      <c r="F671" s="246">
        <v>15</v>
      </c>
      <c r="G671" s="88">
        <v>10</v>
      </c>
      <c r="H671" s="88">
        <v>5</v>
      </c>
      <c r="I671" s="305">
        <v>15</v>
      </c>
      <c r="J671" s="345"/>
      <c r="K671" s="345"/>
      <c r="L671" s="235">
        <v>10.7164</v>
      </c>
      <c r="M671" s="93">
        <v>160.74</v>
      </c>
      <c r="N671" s="311">
        <v>107.16</v>
      </c>
      <c r="O671" s="311"/>
      <c r="P671" s="311">
        <v>53.582000000000001</v>
      </c>
      <c r="Q671" s="311">
        <v>160.74600000000001</v>
      </c>
      <c r="R671" s="245">
        <v>-6.0000000000002274E-3</v>
      </c>
      <c r="S671" s="313">
        <v>0.33334577578698515</v>
      </c>
      <c r="T671" s="299">
        <v>1.0000373273609555</v>
      </c>
      <c r="U671" s="277">
        <v>14.68</v>
      </c>
      <c r="V671" s="100"/>
      <c r="W671" s="100">
        <f t="shared" si="74"/>
        <v>10.399286066311999</v>
      </c>
      <c r="X671" s="101">
        <f t="shared" si="75"/>
        <v>0.70839823339999997</v>
      </c>
      <c r="Y671" s="102" t="b">
        <f t="shared" si="71"/>
        <v>0</v>
      </c>
      <c r="Z671" s="88">
        <v>14.68</v>
      </c>
      <c r="AA671" s="103">
        <f t="shared" si="76"/>
        <v>14.68</v>
      </c>
      <c r="AB671" s="82">
        <v>220.2</v>
      </c>
      <c r="AC671" s="104" t="b">
        <f t="shared" si="72"/>
        <v>0</v>
      </c>
      <c r="AE671" s="106" t="s">
        <v>1369</v>
      </c>
      <c r="AG671" s="105">
        <f t="shared" si="77"/>
        <v>10.7164</v>
      </c>
      <c r="AH671" s="104">
        <f t="shared" si="73"/>
        <v>160.74600000000001</v>
      </c>
    </row>
    <row r="672" spans="1:34" ht="37.5" customHeight="1" x14ac:dyDescent="0.2">
      <c r="A672" s="78">
        <v>44236</v>
      </c>
      <c r="B672" s="66">
        <v>89395</v>
      </c>
      <c r="C672" s="99" t="s">
        <v>1861</v>
      </c>
      <c r="D672" s="65" t="s">
        <v>3</v>
      </c>
      <c r="E672" s="228" t="s">
        <v>122</v>
      </c>
      <c r="F672" s="246">
        <v>10</v>
      </c>
      <c r="G672" s="88">
        <v>5</v>
      </c>
      <c r="H672" s="88">
        <v>5</v>
      </c>
      <c r="I672" s="305">
        <v>10</v>
      </c>
      <c r="J672" s="345"/>
      <c r="K672" s="345"/>
      <c r="L672" s="235">
        <v>12.658200000000001</v>
      </c>
      <c r="M672" s="93">
        <v>126.58</v>
      </c>
      <c r="N672" s="311">
        <v>63.29</v>
      </c>
      <c r="O672" s="311"/>
      <c r="P672" s="311">
        <v>63.291000000000004</v>
      </c>
      <c r="Q672" s="311">
        <v>126.58200000000001</v>
      </c>
      <c r="R672" s="245">
        <v>-2.0000000000095497E-3</v>
      </c>
      <c r="S672" s="313">
        <v>0.50000790014220264</v>
      </c>
      <c r="T672" s="299">
        <v>1.0000158002844053</v>
      </c>
      <c r="U672" s="277">
        <v>17.34</v>
      </c>
      <c r="V672" s="100"/>
      <c r="W672" s="100">
        <f t="shared" si="74"/>
        <v>12.283625367155999</v>
      </c>
      <c r="X672" s="101">
        <f t="shared" si="75"/>
        <v>0.70839823339999997</v>
      </c>
      <c r="Y672" s="102" t="b">
        <f t="shared" si="71"/>
        <v>0</v>
      </c>
      <c r="Z672" s="88">
        <v>17.34</v>
      </c>
      <c r="AA672" s="103">
        <f t="shared" si="76"/>
        <v>17.34</v>
      </c>
      <c r="AB672" s="82">
        <v>173.4</v>
      </c>
      <c r="AC672" s="104" t="b">
        <f t="shared" si="72"/>
        <v>0</v>
      </c>
      <c r="AE672" s="106" t="s">
        <v>1368</v>
      </c>
      <c r="AG672" s="105">
        <f t="shared" si="77"/>
        <v>12.658200000000001</v>
      </c>
      <c r="AH672" s="104">
        <f t="shared" si="73"/>
        <v>126.58200000000001</v>
      </c>
    </row>
    <row r="673" spans="1:34" ht="33.75" customHeight="1" x14ac:dyDescent="0.2">
      <c r="A673" s="84">
        <v>40230</v>
      </c>
      <c r="B673" s="66">
        <v>89398</v>
      </c>
      <c r="C673" s="99" t="s">
        <v>1862</v>
      </c>
      <c r="D673" s="65" t="s">
        <v>3</v>
      </c>
      <c r="E673" s="228" t="s">
        <v>122</v>
      </c>
      <c r="F673" s="246">
        <v>20</v>
      </c>
      <c r="G673" s="88">
        <v>10</v>
      </c>
      <c r="H673" s="88">
        <v>10</v>
      </c>
      <c r="I673" s="305">
        <v>20</v>
      </c>
      <c r="J673" s="345"/>
      <c r="K673" s="345"/>
      <c r="L673" s="235">
        <v>17.096600000000002</v>
      </c>
      <c r="M673" s="93">
        <v>341.93</v>
      </c>
      <c r="N673" s="311">
        <v>170.96</v>
      </c>
      <c r="O673" s="311"/>
      <c r="P673" s="311">
        <v>170.96600000000001</v>
      </c>
      <c r="Q673" s="311">
        <v>341.93200000000002</v>
      </c>
      <c r="R673" s="245">
        <v>-2.0000000000095497E-3</v>
      </c>
      <c r="S673" s="313">
        <v>0.50000292457520545</v>
      </c>
      <c r="T673" s="299">
        <v>1.0000058491504109</v>
      </c>
      <c r="U673" s="277">
        <v>23.42</v>
      </c>
      <c r="V673" s="100"/>
      <c r="W673" s="100">
        <f t="shared" si="74"/>
        <v>16.590686626227999</v>
      </c>
      <c r="X673" s="101">
        <f t="shared" si="75"/>
        <v>0.70839823339999985</v>
      </c>
      <c r="Y673" s="102" t="b">
        <f t="shared" si="71"/>
        <v>0</v>
      </c>
      <c r="Z673" s="88">
        <v>23.42</v>
      </c>
      <c r="AA673" s="103">
        <f t="shared" si="76"/>
        <v>23.42</v>
      </c>
      <c r="AB673" s="82">
        <v>468.4</v>
      </c>
      <c r="AC673" s="104" t="b">
        <f t="shared" si="72"/>
        <v>0</v>
      </c>
      <c r="AE673" s="106" t="s">
        <v>1370</v>
      </c>
      <c r="AG673" s="105">
        <f t="shared" si="77"/>
        <v>17.096600000000002</v>
      </c>
      <c r="AH673" s="104">
        <f t="shared" si="73"/>
        <v>341.93200000000002</v>
      </c>
    </row>
    <row r="674" spans="1:34" ht="30" x14ac:dyDescent="0.2">
      <c r="A674" s="84">
        <v>40595</v>
      </c>
      <c r="B674" s="66">
        <v>104049</v>
      </c>
      <c r="C674" s="99" t="s">
        <v>1863</v>
      </c>
      <c r="D674" s="65" t="s">
        <v>3</v>
      </c>
      <c r="E674" s="228" t="s">
        <v>122</v>
      </c>
      <c r="F674" s="246">
        <v>30</v>
      </c>
      <c r="G674" s="88">
        <v>15</v>
      </c>
      <c r="H674" s="88">
        <v>15</v>
      </c>
      <c r="I674" s="305">
        <v>30</v>
      </c>
      <c r="J674" s="345"/>
      <c r="K674" s="345"/>
      <c r="L674" s="235">
        <v>5.6429</v>
      </c>
      <c r="M674" s="93">
        <v>169.28</v>
      </c>
      <c r="N674" s="311">
        <v>84.64</v>
      </c>
      <c r="O674" s="311"/>
      <c r="P674" s="311">
        <v>84.643500000000003</v>
      </c>
      <c r="Q674" s="311">
        <v>169.28700000000001</v>
      </c>
      <c r="R674" s="245">
        <v>-7.0000000000050022E-3</v>
      </c>
      <c r="S674" s="313">
        <v>0.5000206758034027</v>
      </c>
      <c r="T674" s="299">
        <v>1.0000413516068054</v>
      </c>
      <c r="U674" s="277">
        <v>7.73</v>
      </c>
      <c r="V674" s="100"/>
      <c r="W674" s="100">
        <f t="shared" si="74"/>
        <v>5.4759183441820003</v>
      </c>
      <c r="X674" s="101">
        <f t="shared" si="75"/>
        <v>0.70839823339999997</v>
      </c>
      <c r="Y674" s="102" t="b">
        <f t="shared" ref="Y674:Y737" si="78">Z674=L674</f>
        <v>0</v>
      </c>
      <c r="Z674" s="88">
        <v>7.73</v>
      </c>
      <c r="AA674" s="103">
        <f t="shared" si="76"/>
        <v>7.73</v>
      </c>
      <c r="AB674" s="82">
        <v>231.9</v>
      </c>
      <c r="AC674" s="104" t="b">
        <f t="shared" ref="AC674:AC737" si="79">AB674=M674</f>
        <v>0</v>
      </c>
      <c r="AE674" s="71" t="s">
        <v>956</v>
      </c>
      <c r="AG674" s="105">
        <f t="shared" si="77"/>
        <v>5.6429</v>
      </c>
      <c r="AH674" s="104">
        <f t="shared" ref="AH674:AH737" si="80">F674*AG674</f>
        <v>169.28700000000001</v>
      </c>
    </row>
    <row r="675" spans="1:34" ht="34.5" customHeight="1" x14ac:dyDescent="0.2">
      <c r="A675" s="84">
        <v>40960</v>
      </c>
      <c r="B675" s="66">
        <v>89383</v>
      </c>
      <c r="C675" s="99" t="s">
        <v>1864</v>
      </c>
      <c r="D675" s="65" t="s">
        <v>3</v>
      </c>
      <c r="E675" s="228" t="s">
        <v>122</v>
      </c>
      <c r="F675" s="246">
        <v>6</v>
      </c>
      <c r="G675" s="88">
        <v>3</v>
      </c>
      <c r="H675" s="88">
        <v>3</v>
      </c>
      <c r="I675" s="305">
        <v>6</v>
      </c>
      <c r="J675" s="345"/>
      <c r="K675" s="345"/>
      <c r="L675" s="235">
        <v>6.2852999999999994</v>
      </c>
      <c r="M675" s="93">
        <v>37.71</v>
      </c>
      <c r="N675" s="311">
        <v>18.850000000000001</v>
      </c>
      <c r="O675" s="311"/>
      <c r="P675" s="311">
        <v>18.855899999999998</v>
      </c>
      <c r="Q675" s="311">
        <v>37.711799999999997</v>
      </c>
      <c r="R675" s="245">
        <v>-1.799999999995805E-3</v>
      </c>
      <c r="S675" s="313">
        <v>0.50002386634844864</v>
      </c>
      <c r="T675" s="299">
        <v>1.0000477326968973</v>
      </c>
      <c r="U675" s="277">
        <v>8.61</v>
      </c>
      <c r="V675" s="100"/>
      <c r="W675" s="100">
        <f t="shared" si="74"/>
        <v>6.0993087895739997</v>
      </c>
      <c r="X675" s="101">
        <f t="shared" si="75"/>
        <v>0.70839823339999997</v>
      </c>
      <c r="Y675" s="102" t="b">
        <f t="shared" si="78"/>
        <v>0</v>
      </c>
      <c r="Z675" s="88">
        <v>8.61</v>
      </c>
      <c r="AA675" s="103">
        <f t="shared" si="76"/>
        <v>8.61</v>
      </c>
      <c r="AB675" s="82">
        <v>51.66</v>
      </c>
      <c r="AC675" s="104" t="b">
        <f t="shared" si="79"/>
        <v>0</v>
      </c>
      <c r="AE675" s="71" t="s">
        <v>1238</v>
      </c>
      <c r="AG675" s="105">
        <f t="shared" si="77"/>
        <v>6.2852999999999994</v>
      </c>
      <c r="AH675" s="104">
        <f t="shared" si="80"/>
        <v>37.711799999999997</v>
      </c>
    </row>
    <row r="676" spans="1:34" ht="30" x14ac:dyDescent="0.2">
      <c r="A676" s="84">
        <v>41326</v>
      </c>
      <c r="B676" s="66">
        <v>104050</v>
      </c>
      <c r="C676" s="99" t="s">
        <v>1865</v>
      </c>
      <c r="D676" s="65" t="s">
        <v>3</v>
      </c>
      <c r="E676" s="228" t="s">
        <v>122</v>
      </c>
      <c r="F676" s="246">
        <v>14</v>
      </c>
      <c r="G676" s="88">
        <v>7</v>
      </c>
      <c r="H676" s="88">
        <v>7</v>
      </c>
      <c r="I676" s="305">
        <v>14</v>
      </c>
      <c r="J676" s="345"/>
      <c r="K676" s="345"/>
      <c r="L676" s="235">
        <v>8.2927999999999997</v>
      </c>
      <c r="M676" s="93">
        <v>116.09</v>
      </c>
      <c r="N676" s="311">
        <v>58.04</v>
      </c>
      <c r="O676" s="311"/>
      <c r="P676" s="311">
        <v>58.049599999999998</v>
      </c>
      <c r="Q676" s="311">
        <v>116.0992</v>
      </c>
      <c r="R676" s="245">
        <v>-9.1999999999927695E-3</v>
      </c>
      <c r="S676" s="313">
        <v>0.50003962442932204</v>
      </c>
      <c r="T676" s="299">
        <v>1.0000792488586441</v>
      </c>
      <c r="U676" s="277">
        <v>11.36</v>
      </c>
      <c r="V676" s="100"/>
      <c r="W676" s="100">
        <f t="shared" si="74"/>
        <v>8.0474039314239985</v>
      </c>
      <c r="X676" s="101">
        <f t="shared" si="75"/>
        <v>0.70839823339999985</v>
      </c>
      <c r="Y676" s="102" t="b">
        <f t="shared" si="78"/>
        <v>0</v>
      </c>
      <c r="Z676" s="88">
        <v>11.36</v>
      </c>
      <c r="AA676" s="103">
        <f t="shared" si="76"/>
        <v>11.36</v>
      </c>
      <c r="AB676" s="82">
        <v>159.04</v>
      </c>
      <c r="AC676" s="104" t="b">
        <f t="shared" si="79"/>
        <v>0</v>
      </c>
      <c r="AE676" s="71" t="s">
        <v>957</v>
      </c>
      <c r="AG676" s="105">
        <f t="shared" si="77"/>
        <v>8.2927999999999997</v>
      </c>
      <c r="AH676" s="104">
        <f t="shared" si="80"/>
        <v>116.0992</v>
      </c>
    </row>
    <row r="677" spans="1:34" ht="31.5" customHeight="1" x14ac:dyDescent="0.2">
      <c r="A677" s="84">
        <v>41691</v>
      </c>
      <c r="B677" s="66">
        <v>94664</v>
      </c>
      <c r="C677" s="99" t="s">
        <v>1866</v>
      </c>
      <c r="D677" s="65" t="s">
        <v>3</v>
      </c>
      <c r="E677" s="228" t="s">
        <v>216</v>
      </c>
      <c r="F677" s="246">
        <v>1</v>
      </c>
      <c r="G677" s="88">
        <v>1</v>
      </c>
      <c r="H677" s="88"/>
      <c r="I677" s="305">
        <v>1</v>
      </c>
      <c r="J677" s="345"/>
      <c r="K677" s="345"/>
      <c r="L677" s="235">
        <v>16.585599999999999</v>
      </c>
      <c r="M677" s="93">
        <v>16.579999999999998</v>
      </c>
      <c r="N677" s="311">
        <v>16.579999999999998</v>
      </c>
      <c r="O677" s="311"/>
      <c r="P677" s="311">
        <v>0</v>
      </c>
      <c r="Q677" s="311">
        <v>16.585599999999999</v>
      </c>
      <c r="R677" s="245">
        <v>-5.6000000000011596E-3</v>
      </c>
      <c r="S677" s="313">
        <v>0</v>
      </c>
      <c r="T677" s="299">
        <v>1.0003377563329312</v>
      </c>
      <c r="U677" s="277">
        <v>22.72</v>
      </c>
      <c r="V677" s="100"/>
      <c r="W677" s="100">
        <f t="shared" si="74"/>
        <v>16.094807862847997</v>
      </c>
      <c r="X677" s="101">
        <f t="shared" si="75"/>
        <v>0.70839823339999985</v>
      </c>
      <c r="Y677" s="102" t="b">
        <f t="shared" si="78"/>
        <v>0</v>
      </c>
      <c r="Z677" s="88">
        <v>22.72</v>
      </c>
      <c r="AA677" s="103">
        <f t="shared" si="76"/>
        <v>22.72</v>
      </c>
      <c r="AB677" s="82">
        <v>22.72</v>
      </c>
      <c r="AC677" s="104" t="b">
        <f t="shared" si="79"/>
        <v>0</v>
      </c>
      <c r="AE677" s="106" t="s">
        <v>1371</v>
      </c>
      <c r="AG677" s="105">
        <f t="shared" si="77"/>
        <v>16.585599999999999</v>
      </c>
      <c r="AH677" s="104">
        <f t="shared" si="80"/>
        <v>16.585599999999999</v>
      </c>
    </row>
    <row r="678" spans="1:34" ht="34.5" customHeight="1" x14ac:dyDescent="0.2">
      <c r="A678" s="84">
        <v>42056</v>
      </c>
      <c r="B678" s="66">
        <v>94703</v>
      </c>
      <c r="C678" s="99" t="s">
        <v>1867</v>
      </c>
      <c r="D678" s="65" t="s">
        <v>3</v>
      </c>
      <c r="E678" s="228" t="s">
        <v>122</v>
      </c>
      <c r="F678" s="246">
        <v>8</v>
      </c>
      <c r="G678" s="88">
        <v>4</v>
      </c>
      <c r="H678" s="88">
        <v>4</v>
      </c>
      <c r="I678" s="305">
        <v>8</v>
      </c>
      <c r="J678" s="345"/>
      <c r="K678" s="345"/>
      <c r="L678" s="235">
        <v>16.6294</v>
      </c>
      <c r="M678" s="93">
        <v>133.03</v>
      </c>
      <c r="N678" s="311">
        <v>66.510000000000005</v>
      </c>
      <c r="O678" s="311"/>
      <c r="P678" s="311">
        <v>66.517600000000002</v>
      </c>
      <c r="Q678" s="311">
        <v>133.0352</v>
      </c>
      <c r="R678" s="245">
        <v>-5.2000000000020918E-3</v>
      </c>
      <c r="S678" s="313">
        <v>0.50001954446365482</v>
      </c>
      <c r="T678" s="299">
        <v>1.0000390889273096</v>
      </c>
      <c r="U678" s="277">
        <v>22.78</v>
      </c>
      <c r="V678" s="100"/>
      <c r="W678" s="100">
        <f t="shared" si="74"/>
        <v>16.137311756852</v>
      </c>
      <c r="X678" s="101">
        <f t="shared" si="75"/>
        <v>0.70839823339999997</v>
      </c>
      <c r="Y678" s="102" t="b">
        <f t="shared" si="78"/>
        <v>0</v>
      </c>
      <c r="Z678" s="88">
        <v>22.78</v>
      </c>
      <c r="AA678" s="103">
        <f t="shared" si="76"/>
        <v>22.78</v>
      </c>
      <c r="AB678" s="82">
        <v>182.24</v>
      </c>
      <c r="AC678" s="104" t="b">
        <f t="shared" si="79"/>
        <v>0</v>
      </c>
      <c r="AE678" s="106" t="s">
        <v>1372</v>
      </c>
      <c r="AG678" s="105">
        <f t="shared" si="77"/>
        <v>16.6294</v>
      </c>
      <c r="AH678" s="104">
        <f t="shared" si="80"/>
        <v>133.0352</v>
      </c>
    </row>
    <row r="679" spans="1:34" ht="38.25" customHeight="1" x14ac:dyDescent="0.2">
      <c r="A679" s="84">
        <v>42421</v>
      </c>
      <c r="B679" s="66">
        <v>94704</v>
      </c>
      <c r="C679" s="99" t="s">
        <v>1868</v>
      </c>
      <c r="D679" s="65" t="s">
        <v>3</v>
      </c>
      <c r="E679" s="228" t="s">
        <v>122</v>
      </c>
      <c r="F679" s="246">
        <v>16</v>
      </c>
      <c r="G679" s="88">
        <v>8</v>
      </c>
      <c r="H679" s="88">
        <v>8</v>
      </c>
      <c r="I679" s="305">
        <v>16</v>
      </c>
      <c r="J679" s="345"/>
      <c r="K679" s="345"/>
      <c r="L679" s="235">
        <v>21.724800000000002</v>
      </c>
      <c r="M679" s="93">
        <v>347.59</v>
      </c>
      <c r="N679" s="311">
        <v>173.79</v>
      </c>
      <c r="O679" s="311"/>
      <c r="P679" s="311">
        <v>173.79840000000002</v>
      </c>
      <c r="Q679" s="311">
        <v>347.59680000000003</v>
      </c>
      <c r="R679" s="245">
        <v>-6.8000000000552063E-3</v>
      </c>
      <c r="S679" s="313">
        <v>0.50000978163928778</v>
      </c>
      <c r="T679" s="299">
        <v>1.0000195632785756</v>
      </c>
      <c r="U679" s="277">
        <v>29.76</v>
      </c>
      <c r="V679" s="100"/>
      <c r="W679" s="100">
        <f t="shared" si="74"/>
        <v>21.081931425983999</v>
      </c>
      <c r="X679" s="101">
        <f t="shared" si="75"/>
        <v>0.70839823339999997</v>
      </c>
      <c r="Y679" s="102" t="b">
        <f t="shared" si="78"/>
        <v>0</v>
      </c>
      <c r="Z679" s="88">
        <v>29.76</v>
      </c>
      <c r="AA679" s="103">
        <f t="shared" si="76"/>
        <v>29.76</v>
      </c>
      <c r="AB679" s="82">
        <v>476.16</v>
      </c>
      <c r="AC679" s="104" t="b">
        <f t="shared" si="79"/>
        <v>0</v>
      </c>
      <c r="AE679" s="106" t="s">
        <v>1373</v>
      </c>
      <c r="AG679" s="105">
        <f t="shared" si="77"/>
        <v>21.724800000000002</v>
      </c>
      <c r="AH679" s="104">
        <f t="shared" si="80"/>
        <v>347.59680000000003</v>
      </c>
    </row>
    <row r="680" spans="1:34" ht="28.5" customHeight="1" x14ac:dyDescent="0.2">
      <c r="A680" s="84">
        <v>42787</v>
      </c>
      <c r="B680" s="66">
        <v>103948</v>
      </c>
      <c r="C680" s="99" t="s">
        <v>1869</v>
      </c>
      <c r="D680" s="65" t="s">
        <v>3</v>
      </c>
      <c r="E680" s="228" t="s">
        <v>122</v>
      </c>
      <c r="F680" s="246">
        <v>40</v>
      </c>
      <c r="G680" s="88">
        <v>20</v>
      </c>
      <c r="H680" s="88">
        <v>20</v>
      </c>
      <c r="I680" s="305">
        <v>40</v>
      </c>
      <c r="J680" s="345"/>
      <c r="K680" s="345"/>
      <c r="L680" s="235">
        <v>7.4970999999999997</v>
      </c>
      <c r="M680" s="93">
        <v>299.88</v>
      </c>
      <c r="N680" s="311">
        <v>149.94</v>
      </c>
      <c r="O680" s="311"/>
      <c r="P680" s="311">
        <v>149.94200000000001</v>
      </c>
      <c r="Q680" s="311">
        <v>299.88400000000001</v>
      </c>
      <c r="R680" s="245">
        <v>-4.0000000000190994E-3</v>
      </c>
      <c r="S680" s="313">
        <v>0.50000666933440041</v>
      </c>
      <c r="T680" s="299">
        <v>1.0000133386688008</v>
      </c>
      <c r="U680" s="277">
        <v>10.27</v>
      </c>
      <c r="V680" s="100"/>
      <c r="W680" s="100">
        <f t="shared" si="74"/>
        <v>7.2752498570179993</v>
      </c>
      <c r="X680" s="101">
        <f t="shared" si="75"/>
        <v>0.70839823339999997</v>
      </c>
      <c r="Y680" s="102" t="b">
        <f t="shared" si="78"/>
        <v>0</v>
      </c>
      <c r="Z680" s="88">
        <v>10.27</v>
      </c>
      <c r="AA680" s="103">
        <f t="shared" si="76"/>
        <v>10.27</v>
      </c>
      <c r="AB680" s="82">
        <v>410.8</v>
      </c>
      <c r="AC680" s="104" t="b">
        <f t="shared" si="79"/>
        <v>0</v>
      </c>
      <c r="AE680" s="106" t="s">
        <v>1374</v>
      </c>
      <c r="AG680" s="105">
        <f t="shared" si="77"/>
        <v>7.4970999999999997</v>
      </c>
      <c r="AH680" s="104">
        <f t="shared" si="80"/>
        <v>299.88400000000001</v>
      </c>
    </row>
    <row r="681" spans="1:34" ht="17.25" customHeight="1" x14ac:dyDescent="0.2">
      <c r="A681" s="143" t="s">
        <v>958</v>
      </c>
      <c r="B681" s="144"/>
      <c r="C681" s="135" t="s">
        <v>1870</v>
      </c>
      <c r="D681" s="145"/>
      <c r="E681" s="233"/>
      <c r="F681" s="256"/>
      <c r="G681" s="145"/>
      <c r="H681" s="145"/>
      <c r="I681" s="309"/>
      <c r="J681" s="350"/>
      <c r="K681" s="350"/>
      <c r="L681" s="239"/>
      <c r="M681" s="146">
        <v>1589.7</v>
      </c>
      <c r="N681" s="146"/>
      <c r="O681" s="146"/>
      <c r="P681" s="146">
        <v>738.35120000000006</v>
      </c>
      <c r="Q681" s="146">
        <v>1589.7283000000002</v>
      </c>
      <c r="R681" s="267">
        <v>-2.8300000000172076E-2</v>
      </c>
      <c r="S681" s="293">
        <v>0.46445945775932568</v>
      </c>
      <c r="T681" s="267"/>
      <c r="U681" s="283"/>
      <c r="V681" s="100"/>
      <c r="W681" s="100">
        <f t="shared" si="74"/>
        <v>0</v>
      </c>
      <c r="X681" s="101" t="e">
        <f t="shared" si="75"/>
        <v>#DIV/0!</v>
      </c>
      <c r="Y681" s="102" t="b">
        <f t="shared" si="78"/>
        <v>1</v>
      </c>
      <c r="Z681" s="145"/>
      <c r="AA681" s="103">
        <f t="shared" si="76"/>
        <v>0</v>
      </c>
      <c r="AB681" s="148">
        <v>2177.71</v>
      </c>
      <c r="AC681" s="104" t="b">
        <f t="shared" si="79"/>
        <v>0</v>
      </c>
      <c r="AE681" s="135" t="s">
        <v>959</v>
      </c>
      <c r="AG681" s="105">
        <f t="shared" si="77"/>
        <v>0</v>
      </c>
      <c r="AH681" s="104">
        <f t="shared" si="80"/>
        <v>0</v>
      </c>
    </row>
    <row r="682" spans="1:34" ht="30" customHeight="1" x14ac:dyDescent="0.2">
      <c r="A682" s="163">
        <v>44256</v>
      </c>
      <c r="B682" s="66">
        <v>89984</v>
      </c>
      <c r="C682" s="99" t="s">
        <v>1871</v>
      </c>
      <c r="D682" s="65" t="s">
        <v>3</v>
      </c>
      <c r="E682" s="228" t="s">
        <v>122</v>
      </c>
      <c r="F682" s="248">
        <v>2</v>
      </c>
      <c r="G682" s="86">
        <v>1</v>
      </c>
      <c r="H682" s="86">
        <v>1</v>
      </c>
      <c r="I682" s="305">
        <v>2</v>
      </c>
      <c r="J682" s="345"/>
      <c r="K682" s="345"/>
      <c r="L682" s="235">
        <v>80.548200000000008</v>
      </c>
      <c r="M682" s="93">
        <v>161.09</v>
      </c>
      <c r="N682" s="311">
        <v>80.540000000000006</v>
      </c>
      <c r="O682" s="311"/>
      <c r="P682" s="311">
        <v>80.548200000000008</v>
      </c>
      <c r="Q682" s="311">
        <v>161.09640000000002</v>
      </c>
      <c r="R682" s="245">
        <v>-6.400000000013506E-3</v>
      </c>
      <c r="S682" s="313">
        <v>0.50001986467192261</v>
      </c>
      <c r="T682" s="299">
        <v>1.0000397293438452</v>
      </c>
      <c r="U682" s="277">
        <v>110.34</v>
      </c>
      <c r="V682" s="100"/>
      <c r="W682" s="100">
        <f t="shared" si="74"/>
        <v>78.164661073356001</v>
      </c>
      <c r="X682" s="101">
        <f t="shared" si="75"/>
        <v>0.70839823339999997</v>
      </c>
      <c r="Y682" s="102" t="b">
        <f t="shared" si="78"/>
        <v>0</v>
      </c>
      <c r="Z682" s="88">
        <v>110.34</v>
      </c>
      <c r="AA682" s="103">
        <f t="shared" si="76"/>
        <v>110.34</v>
      </c>
      <c r="AB682" s="82">
        <v>220.68</v>
      </c>
      <c r="AC682" s="104" t="b">
        <f t="shared" si="79"/>
        <v>0</v>
      </c>
      <c r="AE682" s="106" t="s">
        <v>1375</v>
      </c>
      <c r="AG682" s="105">
        <f t="shared" si="77"/>
        <v>80.548200000000008</v>
      </c>
      <c r="AH682" s="104">
        <f t="shared" si="80"/>
        <v>161.09640000000002</v>
      </c>
    </row>
    <row r="683" spans="1:34" ht="30" x14ac:dyDescent="0.2">
      <c r="A683" s="163">
        <v>44257</v>
      </c>
      <c r="B683" s="66">
        <v>89353</v>
      </c>
      <c r="C683" s="99" t="s">
        <v>1872</v>
      </c>
      <c r="D683" s="65" t="s">
        <v>3</v>
      </c>
      <c r="E683" s="228" t="s">
        <v>122</v>
      </c>
      <c r="F683" s="248">
        <v>13</v>
      </c>
      <c r="G683" s="86">
        <v>8</v>
      </c>
      <c r="H683" s="86">
        <v>5</v>
      </c>
      <c r="I683" s="305">
        <v>13</v>
      </c>
      <c r="J683" s="345"/>
      <c r="K683" s="345"/>
      <c r="L683" s="235">
        <v>37.6753</v>
      </c>
      <c r="M683" s="93">
        <v>489.77</v>
      </c>
      <c r="N683" s="311">
        <v>301.39999999999998</v>
      </c>
      <c r="O683" s="311"/>
      <c r="P683" s="311">
        <v>188.37649999999999</v>
      </c>
      <c r="Q683" s="311">
        <v>489.77890000000002</v>
      </c>
      <c r="R683" s="245">
        <v>-8.900000000039654E-3</v>
      </c>
      <c r="S683" s="313">
        <v>0.38462237376727854</v>
      </c>
      <c r="T683" s="299">
        <v>1.0000181717949241</v>
      </c>
      <c r="U683" s="277">
        <v>51.61</v>
      </c>
      <c r="V683" s="100"/>
      <c r="W683" s="100">
        <f t="shared" si="74"/>
        <v>36.560432825774001</v>
      </c>
      <c r="X683" s="101">
        <f t="shared" si="75"/>
        <v>0.70839823340000008</v>
      </c>
      <c r="Y683" s="102" t="b">
        <f t="shared" si="78"/>
        <v>0</v>
      </c>
      <c r="Z683" s="88">
        <v>51.61</v>
      </c>
      <c r="AA683" s="103">
        <f t="shared" si="76"/>
        <v>51.61</v>
      </c>
      <c r="AB683" s="82">
        <v>670.93</v>
      </c>
      <c r="AC683" s="104" t="b">
        <f t="shared" si="79"/>
        <v>0</v>
      </c>
      <c r="AE683" s="71" t="s">
        <v>960</v>
      </c>
      <c r="AG683" s="105">
        <f t="shared" si="77"/>
        <v>37.6753</v>
      </c>
      <c r="AH683" s="104">
        <f t="shared" si="80"/>
        <v>489.77890000000002</v>
      </c>
    </row>
    <row r="684" spans="1:34" ht="35.25" customHeight="1" x14ac:dyDescent="0.2">
      <c r="A684" s="163">
        <v>44258</v>
      </c>
      <c r="B684" s="66">
        <v>89987</v>
      </c>
      <c r="C684" s="99" t="s">
        <v>1873</v>
      </c>
      <c r="D684" s="65" t="s">
        <v>3</v>
      </c>
      <c r="E684" s="228" t="s">
        <v>122</v>
      </c>
      <c r="F684" s="248">
        <v>4</v>
      </c>
      <c r="G684" s="86">
        <v>2</v>
      </c>
      <c r="H684" s="86">
        <v>2</v>
      </c>
      <c r="I684" s="305">
        <v>4</v>
      </c>
      <c r="J684" s="345"/>
      <c r="K684" s="345"/>
      <c r="L684" s="235">
        <v>89.352000000000004</v>
      </c>
      <c r="M684" s="93">
        <v>357.4</v>
      </c>
      <c r="N684" s="311">
        <v>178.7</v>
      </c>
      <c r="O684" s="311"/>
      <c r="P684" s="311">
        <v>178.70400000000001</v>
      </c>
      <c r="Q684" s="311">
        <v>357.40800000000002</v>
      </c>
      <c r="R684" s="245">
        <v>-8.0000000000381988E-3</v>
      </c>
      <c r="S684" s="313">
        <v>0.50001119194180199</v>
      </c>
      <c r="T684" s="299">
        <v>1.000022383883604</v>
      </c>
      <c r="U684" s="277">
        <v>122.4</v>
      </c>
      <c r="V684" s="100"/>
      <c r="W684" s="100">
        <f t="shared" si="74"/>
        <v>86.707943768160007</v>
      </c>
      <c r="X684" s="101">
        <f t="shared" si="75"/>
        <v>0.70839823340000008</v>
      </c>
      <c r="Y684" s="102" t="b">
        <f t="shared" si="78"/>
        <v>0</v>
      </c>
      <c r="Z684" s="88">
        <v>122.4</v>
      </c>
      <c r="AA684" s="103">
        <f t="shared" si="76"/>
        <v>122.4</v>
      </c>
      <c r="AB684" s="82">
        <v>489.6</v>
      </c>
      <c r="AC684" s="104" t="b">
        <f t="shared" si="79"/>
        <v>0</v>
      </c>
      <c r="AE684" s="106" t="s">
        <v>1376</v>
      </c>
      <c r="AG684" s="105">
        <f t="shared" si="77"/>
        <v>89.352000000000004</v>
      </c>
      <c r="AH684" s="104">
        <f t="shared" si="80"/>
        <v>357.40800000000002</v>
      </c>
    </row>
    <row r="685" spans="1:34" ht="19.5" customHeight="1" x14ac:dyDescent="0.2">
      <c r="A685" s="163">
        <v>44259</v>
      </c>
      <c r="B685" s="66">
        <v>94495</v>
      </c>
      <c r="C685" s="99" t="s">
        <v>1874</v>
      </c>
      <c r="D685" s="65" t="s">
        <v>3</v>
      </c>
      <c r="E685" s="228" t="s">
        <v>122</v>
      </c>
      <c r="F685" s="248">
        <v>10</v>
      </c>
      <c r="G685" s="86">
        <v>5</v>
      </c>
      <c r="H685" s="86">
        <v>5</v>
      </c>
      <c r="I685" s="305">
        <v>10</v>
      </c>
      <c r="J685" s="345"/>
      <c r="K685" s="345"/>
      <c r="L685" s="235">
        <v>58.144500000000008</v>
      </c>
      <c r="M685" s="93">
        <v>581.44000000000005</v>
      </c>
      <c r="N685" s="311">
        <v>290.72000000000003</v>
      </c>
      <c r="O685" s="311"/>
      <c r="P685" s="311">
        <v>290.72250000000003</v>
      </c>
      <c r="Q685" s="311">
        <v>581.44500000000005</v>
      </c>
      <c r="R685" s="245">
        <v>-4.9999999999954525E-3</v>
      </c>
      <c r="S685" s="313">
        <v>0.50000429966978532</v>
      </c>
      <c r="T685" s="299">
        <v>1.0000085993395706</v>
      </c>
      <c r="U685" s="277">
        <v>79.650000000000006</v>
      </c>
      <c r="V685" s="100"/>
      <c r="W685" s="100">
        <f t="shared" si="74"/>
        <v>56.423919290310003</v>
      </c>
      <c r="X685" s="101">
        <f t="shared" si="75"/>
        <v>0.70839823339999997</v>
      </c>
      <c r="Y685" s="102" t="b">
        <f t="shared" si="78"/>
        <v>0</v>
      </c>
      <c r="Z685" s="88">
        <v>79.650000000000006</v>
      </c>
      <c r="AA685" s="103">
        <f t="shared" si="76"/>
        <v>79.650000000000006</v>
      </c>
      <c r="AB685" s="82">
        <v>796.5</v>
      </c>
      <c r="AC685" s="104" t="b">
        <f t="shared" si="79"/>
        <v>0</v>
      </c>
      <c r="AE685" s="71" t="s">
        <v>961</v>
      </c>
      <c r="AG685" s="105">
        <f t="shared" si="77"/>
        <v>58.144500000000008</v>
      </c>
      <c r="AH685" s="104">
        <f t="shared" si="80"/>
        <v>581.44500000000005</v>
      </c>
    </row>
    <row r="686" spans="1:34" ht="17.25" customHeight="1" x14ac:dyDescent="0.2">
      <c r="A686" s="143" t="s">
        <v>374</v>
      </c>
      <c r="B686" s="144"/>
      <c r="C686" s="135" t="s">
        <v>1660</v>
      </c>
      <c r="D686" s="145"/>
      <c r="E686" s="233"/>
      <c r="F686" s="256"/>
      <c r="G686" s="145"/>
      <c r="H686" s="145"/>
      <c r="I686" s="309"/>
      <c r="J686" s="350"/>
      <c r="K686" s="350"/>
      <c r="L686" s="239"/>
      <c r="M686" s="146">
        <v>5282.6600000000008</v>
      </c>
      <c r="N686" s="146"/>
      <c r="O686" s="146"/>
      <c r="P686" s="146">
        <v>1305.2399999999998</v>
      </c>
      <c r="Q686" s="146">
        <v>5282.6715000000004</v>
      </c>
      <c r="R686" s="267">
        <v>-1.1499999999614374E-2</v>
      </c>
      <c r="S686" s="293">
        <v>0.24708006951043596</v>
      </c>
      <c r="T686" s="267"/>
      <c r="U686" s="283"/>
      <c r="V686" s="100"/>
      <c r="W686" s="100">
        <f t="shared" si="74"/>
        <v>0</v>
      </c>
      <c r="X686" s="101" t="e">
        <f t="shared" si="75"/>
        <v>#DIV/0!</v>
      </c>
      <c r="Y686" s="102" t="b">
        <f t="shared" si="78"/>
        <v>1</v>
      </c>
      <c r="Z686" s="145"/>
      <c r="AA686" s="103">
        <f t="shared" si="76"/>
        <v>0</v>
      </c>
      <c r="AB686" s="148">
        <v>7236.55</v>
      </c>
      <c r="AC686" s="104" t="b">
        <f t="shared" si="79"/>
        <v>0</v>
      </c>
      <c r="AE686" s="135" t="s">
        <v>705</v>
      </c>
      <c r="AG686" s="105">
        <f t="shared" si="77"/>
        <v>0</v>
      </c>
      <c r="AH686" s="104">
        <f t="shared" si="80"/>
        <v>0</v>
      </c>
    </row>
    <row r="687" spans="1:34" ht="0.6" customHeight="1" x14ac:dyDescent="0.2">
      <c r="A687" s="163">
        <v>44287</v>
      </c>
      <c r="B687" s="66">
        <v>90468</v>
      </c>
      <c r="C687" s="99" t="s">
        <v>1875</v>
      </c>
      <c r="D687" s="65" t="s">
        <v>3</v>
      </c>
      <c r="E687" s="228" t="s">
        <v>32</v>
      </c>
      <c r="F687" s="246">
        <v>30</v>
      </c>
      <c r="G687" s="88">
        <v>30</v>
      </c>
      <c r="H687" s="88"/>
      <c r="I687" s="305">
        <v>30</v>
      </c>
      <c r="J687" s="345"/>
      <c r="K687" s="345"/>
      <c r="L687" s="235">
        <v>7.7161</v>
      </c>
      <c r="M687" s="93">
        <v>231.48</v>
      </c>
      <c r="N687" s="311">
        <v>231.48</v>
      </c>
      <c r="O687" s="311"/>
      <c r="P687" s="311">
        <v>0</v>
      </c>
      <c r="Q687" s="311">
        <v>231.483</v>
      </c>
      <c r="R687" s="245">
        <v>-3.0000000000143245E-3</v>
      </c>
      <c r="S687" s="244">
        <v>0</v>
      </c>
      <c r="T687" s="299">
        <v>1.0000129600829446</v>
      </c>
      <c r="U687" s="277">
        <v>10.57</v>
      </c>
      <c r="V687" s="100"/>
      <c r="W687" s="100">
        <f t="shared" si="74"/>
        <v>7.4877693270379995</v>
      </c>
      <c r="X687" s="101">
        <f t="shared" si="75"/>
        <v>0.70839823339999997</v>
      </c>
      <c r="Y687" s="102" t="b">
        <f t="shared" si="78"/>
        <v>0</v>
      </c>
      <c r="Z687" s="88">
        <v>10.57</v>
      </c>
      <c r="AA687" s="103">
        <f t="shared" si="76"/>
        <v>10.57</v>
      </c>
      <c r="AB687" s="82">
        <v>317.10000000000002</v>
      </c>
      <c r="AC687" s="104" t="b">
        <f t="shared" si="79"/>
        <v>0</v>
      </c>
      <c r="AE687" s="71" t="s">
        <v>1239</v>
      </c>
      <c r="AG687" s="105">
        <f t="shared" si="77"/>
        <v>7.7161</v>
      </c>
      <c r="AH687" s="104">
        <f t="shared" si="80"/>
        <v>231.483</v>
      </c>
    </row>
    <row r="688" spans="1:34" ht="36" customHeight="1" x14ac:dyDescent="0.2">
      <c r="A688" s="163">
        <v>44288</v>
      </c>
      <c r="B688" s="66">
        <v>90466</v>
      </c>
      <c r="C688" s="99" t="s">
        <v>1876</v>
      </c>
      <c r="D688" s="65" t="s">
        <v>3</v>
      </c>
      <c r="E688" s="228" t="s">
        <v>32</v>
      </c>
      <c r="F688" s="246">
        <v>30</v>
      </c>
      <c r="G688" s="88"/>
      <c r="H688" s="88">
        <v>30</v>
      </c>
      <c r="I688" s="305">
        <v>30</v>
      </c>
      <c r="J688" s="345"/>
      <c r="K688" s="345"/>
      <c r="L688" s="235">
        <v>15.7315</v>
      </c>
      <c r="M688" s="93">
        <v>471.94</v>
      </c>
      <c r="N688" s="311">
        <v>0</v>
      </c>
      <c r="O688" s="311"/>
      <c r="P688" s="311">
        <v>471.94499999999999</v>
      </c>
      <c r="Q688" s="311">
        <v>471.94499999999999</v>
      </c>
      <c r="R688" s="245">
        <v>-4.9999999999954525E-3</v>
      </c>
      <c r="S688" s="244">
        <v>0</v>
      </c>
      <c r="T688" s="245">
        <v>0</v>
      </c>
      <c r="U688" s="277">
        <v>21.55</v>
      </c>
      <c r="V688" s="100"/>
      <c r="W688" s="100">
        <f t="shared" si="74"/>
        <v>15.26598192977</v>
      </c>
      <c r="X688" s="101">
        <f t="shared" si="75"/>
        <v>0.70839823339999997</v>
      </c>
      <c r="Y688" s="102" t="b">
        <f t="shared" si="78"/>
        <v>0</v>
      </c>
      <c r="Z688" s="88">
        <v>21.55</v>
      </c>
      <c r="AA688" s="103">
        <f t="shared" si="76"/>
        <v>21.55</v>
      </c>
      <c r="AB688" s="82">
        <v>646.5</v>
      </c>
      <c r="AC688" s="104" t="b">
        <f t="shared" si="79"/>
        <v>0</v>
      </c>
      <c r="AE688" s="106" t="s">
        <v>1377</v>
      </c>
      <c r="AG688" s="105">
        <f t="shared" si="77"/>
        <v>15.7315</v>
      </c>
      <c r="AH688" s="104">
        <f t="shared" si="80"/>
        <v>471.94499999999999</v>
      </c>
    </row>
    <row r="689" spans="1:34" ht="50.25" customHeight="1" x14ac:dyDescent="0.2">
      <c r="A689" s="163">
        <v>44289</v>
      </c>
      <c r="B689" s="66">
        <v>91176</v>
      </c>
      <c r="C689" s="99" t="s">
        <v>1877</v>
      </c>
      <c r="D689" s="65" t="s">
        <v>3</v>
      </c>
      <c r="E689" s="228" t="s">
        <v>32</v>
      </c>
      <c r="F689" s="246">
        <v>50</v>
      </c>
      <c r="G689" s="88"/>
      <c r="H689" s="88">
        <v>50</v>
      </c>
      <c r="I689" s="305">
        <v>50</v>
      </c>
      <c r="J689" s="345"/>
      <c r="K689" s="345"/>
      <c r="L689" s="235">
        <v>16.665899999999997</v>
      </c>
      <c r="M689" s="93">
        <v>833.29</v>
      </c>
      <c r="N689" s="311">
        <v>0</v>
      </c>
      <c r="O689" s="311"/>
      <c r="P689" s="311">
        <v>833.29499999999985</v>
      </c>
      <c r="Q689" s="311">
        <v>833.29499999999985</v>
      </c>
      <c r="R689" s="245">
        <v>-4.9999999998817657E-3</v>
      </c>
      <c r="S689" s="244">
        <v>0</v>
      </c>
      <c r="T689" s="245">
        <v>0</v>
      </c>
      <c r="U689" s="277">
        <v>22.83</v>
      </c>
      <c r="V689" s="100"/>
      <c r="W689" s="100">
        <f t="shared" si="74"/>
        <v>16.172731668521998</v>
      </c>
      <c r="X689" s="101">
        <f t="shared" si="75"/>
        <v>0.70839823339999997</v>
      </c>
      <c r="Y689" s="102" t="b">
        <f t="shared" si="78"/>
        <v>0</v>
      </c>
      <c r="Z689" s="88">
        <v>22.83</v>
      </c>
      <c r="AA689" s="103">
        <f t="shared" si="76"/>
        <v>22.83</v>
      </c>
      <c r="AB689" s="76">
        <v>1141.5</v>
      </c>
      <c r="AC689" s="104" t="b">
        <f t="shared" si="79"/>
        <v>0</v>
      </c>
      <c r="AE689" s="71" t="s">
        <v>962</v>
      </c>
      <c r="AG689" s="105">
        <f t="shared" si="77"/>
        <v>16.665899999999997</v>
      </c>
      <c r="AH689" s="104">
        <f t="shared" si="80"/>
        <v>833.29499999999985</v>
      </c>
    </row>
    <row r="690" spans="1:34" ht="30" customHeight="1" x14ac:dyDescent="0.2">
      <c r="A690" s="163">
        <v>44290</v>
      </c>
      <c r="B690" s="66">
        <v>100323</v>
      </c>
      <c r="C690" s="99" t="s">
        <v>1731</v>
      </c>
      <c r="D690" s="65" t="s">
        <v>3</v>
      </c>
      <c r="E690" s="228" t="s">
        <v>9</v>
      </c>
      <c r="F690" s="246">
        <v>5</v>
      </c>
      <c r="G690" s="88">
        <v>5</v>
      </c>
      <c r="H690" s="88"/>
      <c r="I690" s="305">
        <v>5</v>
      </c>
      <c r="J690" s="345"/>
      <c r="K690" s="345"/>
      <c r="L690" s="235">
        <v>206.15199999999999</v>
      </c>
      <c r="M690" s="93">
        <v>1030.76</v>
      </c>
      <c r="N690" s="311">
        <v>1030.76</v>
      </c>
      <c r="O690" s="311"/>
      <c r="P690" s="311">
        <v>0</v>
      </c>
      <c r="Q690" s="311">
        <v>1030.76</v>
      </c>
      <c r="R690" s="245">
        <v>0</v>
      </c>
      <c r="S690" s="244">
        <v>0</v>
      </c>
      <c r="T690" s="299">
        <v>1</v>
      </c>
      <c r="U690" s="277">
        <v>282.39999999999998</v>
      </c>
      <c r="V690" s="100"/>
      <c r="W690" s="100">
        <f t="shared" si="74"/>
        <v>200.05166111215996</v>
      </c>
      <c r="X690" s="101">
        <f t="shared" si="75"/>
        <v>0.70839823339999997</v>
      </c>
      <c r="Y690" s="102" t="b">
        <f t="shared" si="78"/>
        <v>0</v>
      </c>
      <c r="Z690" s="88">
        <v>282.39999999999998</v>
      </c>
      <c r="AA690" s="103">
        <f t="shared" si="76"/>
        <v>282.39999999999998</v>
      </c>
      <c r="AB690" s="76">
        <v>1412</v>
      </c>
      <c r="AC690" s="104" t="b">
        <f t="shared" si="79"/>
        <v>0</v>
      </c>
      <c r="AE690" s="71" t="s">
        <v>1240</v>
      </c>
      <c r="AG690" s="105">
        <f t="shared" si="77"/>
        <v>206.15199999999999</v>
      </c>
      <c r="AH690" s="104">
        <f t="shared" si="80"/>
        <v>1030.76</v>
      </c>
    </row>
    <row r="691" spans="1:34" ht="19.149999999999999" customHeight="1" x14ac:dyDescent="0.2">
      <c r="A691" s="163">
        <v>44291</v>
      </c>
      <c r="B691" s="66">
        <v>93358</v>
      </c>
      <c r="C691" s="99" t="s">
        <v>1661</v>
      </c>
      <c r="D691" s="65" t="s">
        <v>3</v>
      </c>
      <c r="E691" s="228" t="s">
        <v>9</v>
      </c>
      <c r="F691" s="246">
        <v>25</v>
      </c>
      <c r="G691" s="88">
        <v>25</v>
      </c>
      <c r="H691" s="88"/>
      <c r="I691" s="305">
        <v>25</v>
      </c>
      <c r="J691" s="345"/>
      <c r="K691" s="345"/>
      <c r="L691" s="235">
        <v>86.702100000000002</v>
      </c>
      <c r="M691" s="93">
        <v>2167.5500000000002</v>
      </c>
      <c r="N691" s="311">
        <v>2167.5500000000002</v>
      </c>
      <c r="O691" s="311"/>
      <c r="P691" s="311">
        <v>0</v>
      </c>
      <c r="Q691" s="311">
        <v>2167.5525000000002</v>
      </c>
      <c r="R691" s="245">
        <v>-2.5000000000545697E-3</v>
      </c>
      <c r="S691" s="244">
        <v>0</v>
      </c>
      <c r="T691" s="299">
        <v>1.0000011533759314</v>
      </c>
      <c r="U691" s="277">
        <v>118.77</v>
      </c>
      <c r="V691" s="100"/>
      <c r="W691" s="100">
        <f t="shared" si="74"/>
        <v>84.136458180917998</v>
      </c>
      <c r="X691" s="101">
        <f t="shared" si="75"/>
        <v>0.70839823339999997</v>
      </c>
      <c r="Y691" s="102" t="b">
        <f t="shared" si="78"/>
        <v>0</v>
      </c>
      <c r="Z691" s="88">
        <v>118.77</v>
      </c>
      <c r="AA691" s="103">
        <f t="shared" si="76"/>
        <v>118.77</v>
      </c>
      <c r="AB691" s="76">
        <v>2969.25</v>
      </c>
      <c r="AC691" s="104" t="b">
        <f t="shared" si="79"/>
        <v>0</v>
      </c>
      <c r="AE691" s="71" t="s">
        <v>706</v>
      </c>
      <c r="AG691" s="105">
        <f t="shared" si="77"/>
        <v>86.702100000000002</v>
      </c>
      <c r="AH691" s="104">
        <f t="shared" si="80"/>
        <v>2167.5525000000002</v>
      </c>
    </row>
    <row r="692" spans="1:34" ht="21" customHeight="1" x14ac:dyDescent="0.2">
      <c r="A692" s="163">
        <v>44292</v>
      </c>
      <c r="B692" s="66">
        <v>93382</v>
      </c>
      <c r="C692" s="99" t="s">
        <v>1662</v>
      </c>
      <c r="D692" s="65" t="s">
        <v>3</v>
      </c>
      <c r="E692" s="228" t="s">
        <v>9</v>
      </c>
      <c r="F692" s="246">
        <v>20</v>
      </c>
      <c r="G692" s="88">
        <v>20</v>
      </c>
      <c r="H692" s="88"/>
      <c r="I692" s="305">
        <v>20</v>
      </c>
      <c r="J692" s="345"/>
      <c r="K692" s="345"/>
      <c r="L692" s="235">
        <v>27.382299999999997</v>
      </c>
      <c r="M692" s="93">
        <v>547.64</v>
      </c>
      <c r="N692" s="311">
        <v>547.64</v>
      </c>
      <c r="O692" s="311"/>
      <c r="P692" s="311">
        <v>0</v>
      </c>
      <c r="Q692" s="311">
        <v>547.63599999999997</v>
      </c>
      <c r="R692" s="245">
        <v>4.0000000000190994E-3</v>
      </c>
      <c r="S692" s="244">
        <v>0</v>
      </c>
      <c r="T692" s="299">
        <v>0.99999269593163387</v>
      </c>
      <c r="U692" s="277">
        <v>37.51</v>
      </c>
      <c r="V692" s="100"/>
      <c r="W692" s="100">
        <f t="shared" si="74"/>
        <v>26.572017734833999</v>
      </c>
      <c r="X692" s="101">
        <f t="shared" si="75"/>
        <v>0.70839823339999997</v>
      </c>
      <c r="Y692" s="102" t="b">
        <f t="shared" si="78"/>
        <v>0</v>
      </c>
      <c r="Z692" s="88">
        <v>37.51</v>
      </c>
      <c r="AA692" s="103">
        <f t="shared" si="76"/>
        <v>37.51</v>
      </c>
      <c r="AB692" s="82">
        <v>750.2</v>
      </c>
      <c r="AC692" s="104" t="b">
        <f t="shared" si="79"/>
        <v>0</v>
      </c>
      <c r="AE692" s="71" t="s">
        <v>707</v>
      </c>
      <c r="AG692" s="105">
        <f t="shared" si="77"/>
        <v>27.382299999999997</v>
      </c>
      <c r="AH692" s="104">
        <f t="shared" si="80"/>
        <v>547.64599999999996</v>
      </c>
    </row>
    <row r="693" spans="1:34" ht="18" customHeight="1" x14ac:dyDescent="0.2">
      <c r="A693" s="143" t="s">
        <v>963</v>
      </c>
      <c r="B693" s="144"/>
      <c r="C693" s="135" t="s">
        <v>1878</v>
      </c>
      <c r="D693" s="145"/>
      <c r="E693" s="233"/>
      <c r="F693" s="256"/>
      <c r="G693" s="145"/>
      <c r="H693" s="145"/>
      <c r="I693" s="309"/>
      <c r="J693" s="350"/>
      <c r="K693" s="350"/>
      <c r="L693" s="239"/>
      <c r="M693" s="146">
        <v>7399.82</v>
      </c>
      <c r="N693" s="146"/>
      <c r="O693" s="146"/>
      <c r="P693" s="146">
        <v>0</v>
      </c>
      <c r="Q693" s="146">
        <v>7399.8348000000005</v>
      </c>
      <c r="R693" s="267">
        <v>0</v>
      </c>
      <c r="S693" s="293"/>
      <c r="T693" s="267"/>
      <c r="U693" s="283"/>
      <c r="V693" s="100"/>
      <c r="W693" s="100">
        <f t="shared" si="74"/>
        <v>0</v>
      </c>
      <c r="X693" s="101" t="e">
        <f t="shared" si="75"/>
        <v>#DIV/0!</v>
      </c>
      <c r="Y693" s="102" t="b">
        <f t="shared" si="78"/>
        <v>1</v>
      </c>
      <c r="Z693" s="145"/>
      <c r="AA693" s="103">
        <f t="shared" si="76"/>
        <v>0</v>
      </c>
      <c r="AB693" s="148">
        <v>10136.76</v>
      </c>
      <c r="AC693" s="104" t="b">
        <f t="shared" si="79"/>
        <v>0</v>
      </c>
      <c r="AE693" s="135" t="s">
        <v>964</v>
      </c>
      <c r="AG693" s="105">
        <f t="shared" si="77"/>
        <v>0</v>
      </c>
      <c r="AH693" s="104">
        <f t="shared" si="80"/>
        <v>0</v>
      </c>
    </row>
    <row r="694" spans="1:34" ht="33" customHeight="1" x14ac:dyDescent="0.2">
      <c r="A694" s="163">
        <v>44317</v>
      </c>
      <c r="B694" s="66">
        <v>89711</v>
      </c>
      <c r="C694" s="99" t="s">
        <v>1879</v>
      </c>
      <c r="D694" s="65" t="s">
        <v>3</v>
      </c>
      <c r="E694" s="228" t="s">
        <v>32</v>
      </c>
      <c r="F694" s="246">
        <v>20</v>
      </c>
      <c r="G694" s="88">
        <v>20</v>
      </c>
      <c r="H694" s="88"/>
      <c r="I694" s="305">
        <v>20</v>
      </c>
      <c r="J694" s="345"/>
      <c r="K694" s="345"/>
      <c r="L694" s="235">
        <v>19.936299999999999</v>
      </c>
      <c r="M694" s="93">
        <v>398.72</v>
      </c>
      <c r="N694" s="311">
        <v>398.72</v>
      </c>
      <c r="O694" s="311"/>
      <c r="P694" s="311">
        <v>0</v>
      </c>
      <c r="Q694" s="311">
        <v>398.726</v>
      </c>
      <c r="R694" s="245">
        <v>0</v>
      </c>
      <c r="S694" s="313">
        <v>0</v>
      </c>
      <c r="T694" s="299">
        <v>1.000015048154093</v>
      </c>
      <c r="U694" s="277">
        <v>27.31</v>
      </c>
      <c r="V694" s="100"/>
      <c r="W694" s="100">
        <f t="shared" si="74"/>
        <v>19.346355754153997</v>
      </c>
      <c r="X694" s="101">
        <f t="shared" si="75"/>
        <v>0.70839823339999997</v>
      </c>
      <c r="Y694" s="102" t="b">
        <f t="shared" si="78"/>
        <v>0</v>
      </c>
      <c r="Z694" s="88">
        <v>27.31</v>
      </c>
      <c r="AA694" s="103">
        <f t="shared" si="76"/>
        <v>27.31</v>
      </c>
      <c r="AB694" s="82">
        <v>546.20000000000005</v>
      </c>
      <c r="AC694" s="104" t="b">
        <f t="shared" si="79"/>
        <v>0</v>
      </c>
      <c r="AE694" s="71" t="s">
        <v>1241</v>
      </c>
      <c r="AG694" s="105">
        <f t="shared" si="77"/>
        <v>19.936299999999999</v>
      </c>
      <c r="AH694" s="104">
        <f t="shared" si="80"/>
        <v>398.726</v>
      </c>
    </row>
    <row r="695" spans="1:34" ht="35.25" customHeight="1" x14ac:dyDescent="0.2">
      <c r="A695" s="163">
        <v>44318</v>
      </c>
      <c r="B695" s="66">
        <v>89712</v>
      </c>
      <c r="C695" s="99" t="s">
        <v>1880</v>
      </c>
      <c r="D695" s="65" t="s">
        <v>3</v>
      </c>
      <c r="E695" s="228" t="s">
        <v>32</v>
      </c>
      <c r="F695" s="246">
        <v>66</v>
      </c>
      <c r="G695" s="88">
        <v>66</v>
      </c>
      <c r="H695" s="88"/>
      <c r="I695" s="305">
        <v>66</v>
      </c>
      <c r="J695" s="345"/>
      <c r="K695" s="345"/>
      <c r="L695" s="235">
        <v>24.498800000000003</v>
      </c>
      <c r="M695" s="93">
        <v>1616.92</v>
      </c>
      <c r="N695" s="311">
        <v>1616.92</v>
      </c>
      <c r="O695" s="311"/>
      <c r="P695" s="311">
        <v>0</v>
      </c>
      <c r="Q695" s="311">
        <v>1616.9208000000001</v>
      </c>
      <c r="R695" s="245">
        <v>-8.0000000002655725E-4</v>
      </c>
      <c r="S695" s="313">
        <v>0</v>
      </c>
      <c r="T695" s="299">
        <v>1.0000004947678303</v>
      </c>
      <c r="U695" s="277">
        <v>33.56</v>
      </c>
      <c r="V695" s="100"/>
      <c r="W695" s="100">
        <f t="shared" si="74"/>
        <v>23.773844712904001</v>
      </c>
      <c r="X695" s="101">
        <f t="shared" si="75"/>
        <v>0.70839823339999997</v>
      </c>
      <c r="Y695" s="102" t="b">
        <f t="shared" si="78"/>
        <v>0</v>
      </c>
      <c r="Z695" s="88">
        <v>33.56</v>
      </c>
      <c r="AA695" s="103">
        <f t="shared" si="76"/>
        <v>33.56</v>
      </c>
      <c r="AB695" s="76">
        <v>2214.96</v>
      </c>
      <c r="AC695" s="104" t="b">
        <f t="shared" si="79"/>
        <v>0</v>
      </c>
      <c r="AE695" s="106" t="s">
        <v>1378</v>
      </c>
      <c r="AG695" s="105">
        <f t="shared" si="77"/>
        <v>24.498800000000003</v>
      </c>
      <c r="AH695" s="104">
        <f t="shared" si="80"/>
        <v>1616.9208000000001</v>
      </c>
    </row>
    <row r="696" spans="1:34" ht="33" customHeight="1" x14ac:dyDescent="0.2">
      <c r="A696" s="163">
        <v>44319</v>
      </c>
      <c r="B696" s="66">
        <v>89714</v>
      </c>
      <c r="C696" s="99" t="s">
        <v>1881</v>
      </c>
      <c r="D696" s="65" t="s">
        <v>3</v>
      </c>
      <c r="E696" s="228" t="s">
        <v>32</v>
      </c>
      <c r="F696" s="246">
        <v>50</v>
      </c>
      <c r="G696" s="88">
        <v>50</v>
      </c>
      <c r="H696" s="88"/>
      <c r="I696" s="305">
        <v>50</v>
      </c>
      <c r="J696" s="345"/>
      <c r="K696" s="345"/>
      <c r="L696" s="235">
        <v>34.134799999999998</v>
      </c>
      <c r="M696" s="93">
        <v>1706.74</v>
      </c>
      <c r="N696" s="311">
        <v>1706.74</v>
      </c>
      <c r="O696" s="311"/>
      <c r="P696" s="311">
        <v>0</v>
      </c>
      <c r="Q696" s="311">
        <v>1706.74</v>
      </c>
      <c r="R696" s="245">
        <v>0</v>
      </c>
      <c r="S696" s="313">
        <v>0</v>
      </c>
      <c r="T696" s="299">
        <v>1</v>
      </c>
      <c r="U696" s="277">
        <v>46.76</v>
      </c>
      <c r="V696" s="100"/>
      <c r="W696" s="100">
        <f t="shared" si="74"/>
        <v>33.124701393783994</v>
      </c>
      <c r="X696" s="101">
        <f t="shared" si="75"/>
        <v>0.70839823339999985</v>
      </c>
      <c r="Y696" s="102" t="b">
        <f t="shared" si="78"/>
        <v>0</v>
      </c>
      <c r="Z696" s="88">
        <v>46.76</v>
      </c>
      <c r="AA696" s="103">
        <f t="shared" si="76"/>
        <v>46.76</v>
      </c>
      <c r="AB696" s="76">
        <v>2338</v>
      </c>
      <c r="AC696" s="104" t="b">
        <f t="shared" si="79"/>
        <v>0</v>
      </c>
      <c r="AE696" s="106" t="s">
        <v>1379</v>
      </c>
      <c r="AG696" s="105">
        <f t="shared" si="77"/>
        <v>34.134799999999998</v>
      </c>
      <c r="AH696" s="104">
        <f t="shared" si="80"/>
        <v>1706.74</v>
      </c>
    </row>
    <row r="697" spans="1:34" ht="30.75" customHeight="1" x14ac:dyDescent="0.2">
      <c r="A697" s="163">
        <v>44320</v>
      </c>
      <c r="B697" s="66">
        <v>89849</v>
      </c>
      <c r="C697" s="99" t="s">
        <v>1882</v>
      </c>
      <c r="D697" s="65" t="s">
        <v>3</v>
      </c>
      <c r="E697" s="228" t="s">
        <v>32</v>
      </c>
      <c r="F697" s="246">
        <v>80</v>
      </c>
      <c r="G697" s="88">
        <v>80</v>
      </c>
      <c r="H697" s="88"/>
      <c r="I697" s="305">
        <v>80</v>
      </c>
      <c r="J697" s="345"/>
      <c r="K697" s="345"/>
      <c r="L697" s="235">
        <v>45.9681</v>
      </c>
      <c r="M697" s="93">
        <v>3677.44</v>
      </c>
      <c r="N697" s="311">
        <v>3677.44</v>
      </c>
      <c r="O697" s="311"/>
      <c r="P697" s="311">
        <v>0</v>
      </c>
      <c r="Q697" s="311">
        <v>3677.4479999999999</v>
      </c>
      <c r="R697" s="245">
        <v>0</v>
      </c>
      <c r="S697" s="313">
        <v>0</v>
      </c>
      <c r="T697" s="299">
        <v>1.0000021754263835</v>
      </c>
      <c r="U697" s="277">
        <v>62.97</v>
      </c>
      <c r="V697" s="100"/>
      <c r="W697" s="100">
        <f t="shared" si="74"/>
        <v>44.607836757197994</v>
      </c>
      <c r="X697" s="101">
        <f t="shared" si="75"/>
        <v>0.70839823339999997</v>
      </c>
      <c r="Y697" s="102" t="b">
        <f t="shared" si="78"/>
        <v>0</v>
      </c>
      <c r="Z697" s="88">
        <v>62.97</v>
      </c>
      <c r="AA697" s="103">
        <f t="shared" si="76"/>
        <v>62.97</v>
      </c>
      <c r="AB697" s="76">
        <v>5037.6000000000004</v>
      </c>
      <c r="AC697" s="104" t="b">
        <f t="shared" si="79"/>
        <v>0</v>
      </c>
      <c r="AE697" s="106" t="s">
        <v>1380</v>
      </c>
      <c r="AG697" s="105">
        <f t="shared" si="77"/>
        <v>45.9681</v>
      </c>
      <c r="AH697" s="104">
        <f t="shared" si="80"/>
        <v>3677.4479999999999</v>
      </c>
    </row>
    <row r="698" spans="1:34" ht="18" customHeight="1" x14ac:dyDescent="0.2">
      <c r="A698" s="143" t="s">
        <v>965</v>
      </c>
      <c r="B698" s="144"/>
      <c r="C698" s="135" t="s">
        <v>1852</v>
      </c>
      <c r="D698" s="145"/>
      <c r="E698" s="233"/>
      <c r="F698" s="256"/>
      <c r="G698" s="145"/>
      <c r="H698" s="145"/>
      <c r="I698" s="309"/>
      <c r="J698" s="350"/>
      <c r="K698" s="350"/>
      <c r="L698" s="239"/>
      <c r="M698" s="146">
        <v>3964.35</v>
      </c>
      <c r="N698" s="146"/>
      <c r="O698" s="146"/>
      <c r="P698" s="146">
        <v>0</v>
      </c>
      <c r="Q698" s="146">
        <v>3892.834499999999</v>
      </c>
      <c r="R698" s="267">
        <v>71.515500000000884</v>
      </c>
      <c r="S698" s="293">
        <v>0</v>
      </c>
      <c r="T698" s="267"/>
      <c r="U698" s="283"/>
      <c r="V698" s="100"/>
      <c r="W698" s="100">
        <f t="shared" si="74"/>
        <v>0</v>
      </c>
      <c r="X698" s="101" t="e">
        <f t="shared" si="75"/>
        <v>#DIV/0!</v>
      </c>
      <c r="Y698" s="102" t="b">
        <f t="shared" si="78"/>
        <v>1</v>
      </c>
      <c r="Z698" s="145"/>
      <c r="AA698" s="103">
        <f t="shared" si="76"/>
        <v>0</v>
      </c>
      <c r="AB698" s="148">
        <v>5430.75</v>
      </c>
      <c r="AC698" s="104" t="b">
        <f t="shared" si="79"/>
        <v>0</v>
      </c>
      <c r="AE698" s="135" t="s">
        <v>955</v>
      </c>
      <c r="AG698" s="105">
        <f t="shared" si="77"/>
        <v>0</v>
      </c>
      <c r="AH698" s="104">
        <f t="shared" si="80"/>
        <v>0</v>
      </c>
    </row>
    <row r="699" spans="1:34" ht="45" x14ac:dyDescent="0.2">
      <c r="A699" s="163">
        <v>44348</v>
      </c>
      <c r="B699" s="66">
        <v>89724</v>
      </c>
      <c r="C699" s="99" t="s">
        <v>1883</v>
      </c>
      <c r="D699" s="65" t="s">
        <v>3</v>
      </c>
      <c r="E699" s="228" t="s">
        <v>122</v>
      </c>
      <c r="F699" s="246">
        <v>26</v>
      </c>
      <c r="G699" s="88">
        <v>26</v>
      </c>
      <c r="H699" s="88"/>
      <c r="I699" s="305">
        <v>26</v>
      </c>
      <c r="J699" s="345"/>
      <c r="K699" s="345"/>
      <c r="L699" s="235">
        <v>9.49</v>
      </c>
      <c r="M699" s="93">
        <v>246.74</v>
      </c>
      <c r="N699" s="311">
        <v>246.74</v>
      </c>
      <c r="O699" s="311"/>
      <c r="P699" s="311">
        <v>0</v>
      </c>
      <c r="Q699" s="311">
        <v>246.74</v>
      </c>
      <c r="R699" s="245">
        <v>0</v>
      </c>
      <c r="S699" s="313">
        <v>0</v>
      </c>
      <c r="T699" s="299">
        <v>1</v>
      </c>
      <c r="U699" s="277">
        <v>13</v>
      </c>
      <c r="V699" s="100"/>
      <c r="W699" s="100">
        <f t="shared" si="74"/>
        <v>9.2091770341999997</v>
      </c>
      <c r="X699" s="101">
        <f t="shared" si="75"/>
        <v>0.70839823339999997</v>
      </c>
      <c r="Y699" s="102" t="b">
        <f t="shared" si="78"/>
        <v>0</v>
      </c>
      <c r="Z699" s="88">
        <v>13</v>
      </c>
      <c r="AA699" s="103">
        <f t="shared" si="76"/>
        <v>13</v>
      </c>
      <c r="AB699" s="82">
        <v>338</v>
      </c>
      <c r="AC699" s="104" t="b">
        <f t="shared" si="79"/>
        <v>0</v>
      </c>
      <c r="AE699" s="106" t="s">
        <v>1381</v>
      </c>
      <c r="AG699" s="105">
        <f t="shared" si="77"/>
        <v>9.49</v>
      </c>
      <c r="AH699" s="104">
        <f t="shared" si="80"/>
        <v>246.74</v>
      </c>
    </row>
    <row r="700" spans="1:34" ht="45" x14ac:dyDescent="0.2">
      <c r="A700" s="163">
        <v>44349</v>
      </c>
      <c r="B700" s="66">
        <v>89731</v>
      </c>
      <c r="C700" s="99" t="s">
        <v>1884</v>
      </c>
      <c r="D700" s="65" t="s">
        <v>3</v>
      </c>
      <c r="E700" s="228" t="s">
        <v>122</v>
      </c>
      <c r="F700" s="246">
        <v>15</v>
      </c>
      <c r="G700" s="88">
        <v>15</v>
      </c>
      <c r="H700" s="88"/>
      <c r="I700" s="305">
        <v>15</v>
      </c>
      <c r="J700" s="345"/>
      <c r="K700" s="345"/>
      <c r="L700" s="235">
        <v>13.651</v>
      </c>
      <c r="M700" s="93">
        <v>204.76</v>
      </c>
      <c r="N700" s="311">
        <v>204.76</v>
      </c>
      <c r="O700" s="311"/>
      <c r="P700" s="311">
        <v>0</v>
      </c>
      <c r="Q700" s="311">
        <v>204.76499999999999</v>
      </c>
      <c r="R700" s="245">
        <v>-4.9999999999954525E-3</v>
      </c>
      <c r="S700" s="313">
        <v>0</v>
      </c>
      <c r="T700" s="299">
        <v>1.000024418831803</v>
      </c>
      <c r="U700" s="277">
        <v>18.7</v>
      </c>
      <c r="V700" s="100"/>
      <c r="W700" s="100">
        <f t="shared" si="74"/>
        <v>13.247046964579999</v>
      </c>
      <c r="X700" s="101">
        <f t="shared" si="75"/>
        <v>0.70839823339999997</v>
      </c>
      <c r="Y700" s="102" t="b">
        <f t="shared" si="78"/>
        <v>0</v>
      </c>
      <c r="Z700" s="88">
        <v>18.7</v>
      </c>
      <c r="AA700" s="103">
        <f t="shared" si="76"/>
        <v>18.7</v>
      </c>
      <c r="AB700" s="82">
        <v>280.5</v>
      </c>
      <c r="AC700" s="104" t="b">
        <f t="shared" si="79"/>
        <v>0</v>
      </c>
      <c r="AE700" s="106" t="s">
        <v>1382</v>
      </c>
      <c r="AG700" s="105">
        <f t="shared" si="77"/>
        <v>13.651</v>
      </c>
      <c r="AH700" s="104">
        <f t="shared" si="80"/>
        <v>204.76499999999999</v>
      </c>
    </row>
    <row r="701" spans="1:34" ht="34.5" customHeight="1" x14ac:dyDescent="0.2">
      <c r="A701" s="163">
        <v>44350</v>
      </c>
      <c r="B701" s="66">
        <v>89850</v>
      </c>
      <c r="C701" s="99" t="s">
        <v>1885</v>
      </c>
      <c r="D701" s="65" t="s">
        <v>3</v>
      </c>
      <c r="E701" s="228" t="s">
        <v>216</v>
      </c>
      <c r="F701" s="246">
        <v>15</v>
      </c>
      <c r="G701" s="88">
        <v>15</v>
      </c>
      <c r="H701" s="88"/>
      <c r="I701" s="305">
        <v>15</v>
      </c>
      <c r="J701" s="345"/>
      <c r="K701" s="345"/>
      <c r="L701" s="235">
        <v>28.601399999999998</v>
      </c>
      <c r="M701" s="93">
        <v>429.02</v>
      </c>
      <c r="N701" s="311">
        <v>429.02</v>
      </c>
      <c r="O701" s="311"/>
      <c r="P701" s="311">
        <v>0</v>
      </c>
      <c r="Q701" s="311">
        <v>429.02099999999996</v>
      </c>
      <c r="R701" s="245">
        <v>-9.9999999997635314E-4</v>
      </c>
      <c r="S701" s="313">
        <v>0</v>
      </c>
      <c r="T701" s="299">
        <v>1.0000023308936645</v>
      </c>
      <c r="U701" s="277">
        <v>39.18</v>
      </c>
      <c r="V701" s="100"/>
      <c r="W701" s="100">
        <f t="shared" si="74"/>
        <v>27.755042784611998</v>
      </c>
      <c r="X701" s="101">
        <f t="shared" si="75"/>
        <v>0.70839823339999997</v>
      </c>
      <c r="Y701" s="102" t="b">
        <f t="shared" si="78"/>
        <v>0</v>
      </c>
      <c r="Z701" s="88">
        <v>39.18</v>
      </c>
      <c r="AA701" s="103">
        <f t="shared" si="76"/>
        <v>39.18</v>
      </c>
      <c r="AB701" s="82">
        <v>587.70000000000005</v>
      </c>
      <c r="AC701" s="104" t="b">
        <f t="shared" si="79"/>
        <v>0</v>
      </c>
      <c r="AE701" s="106" t="s">
        <v>1383</v>
      </c>
      <c r="AG701" s="105">
        <f t="shared" si="77"/>
        <v>28.601399999999998</v>
      </c>
      <c r="AH701" s="104">
        <f t="shared" si="80"/>
        <v>429.02099999999996</v>
      </c>
    </row>
    <row r="702" spans="1:34" ht="45" x14ac:dyDescent="0.2">
      <c r="A702" s="163">
        <v>44351</v>
      </c>
      <c r="B702" s="66">
        <v>89726</v>
      </c>
      <c r="C702" s="99" t="s">
        <v>1886</v>
      </c>
      <c r="D702" s="65" t="s">
        <v>3</v>
      </c>
      <c r="E702" s="228" t="s">
        <v>122</v>
      </c>
      <c r="F702" s="246">
        <v>8</v>
      </c>
      <c r="G702" s="88">
        <v>8</v>
      </c>
      <c r="H702" s="88"/>
      <c r="I702" s="305">
        <v>8</v>
      </c>
      <c r="J702" s="345"/>
      <c r="K702" s="345"/>
      <c r="L702" s="235">
        <v>9.6506000000000007</v>
      </c>
      <c r="M702" s="93">
        <v>77.2</v>
      </c>
      <c r="N702" s="311">
        <v>77.2</v>
      </c>
      <c r="O702" s="311"/>
      <c r="P702" s="311">
        <v>0</v>
      </c>
      <c r="Q702" s="311">
        <v>77.204800000000006</v>
      </c>
      <c r="R702" s="245">
        <v>-4.8000000000030241E-3</v>
      </c>
      <c r="S702" s="313">
        <v>0</v>
      </c>
      <c r="T702" s="299">
        <v>1.0000621761658031</v>
      </c>
      <c r="U702" s="277">
        <v>13.22</v>
      </c>
      <c r="V702" s="100"/>
      <c r="W702" s="100">
        <f t="shared" si="74"/>
        <v>9.3650246455480008</v>
      </c>
      <c r="X702" s="101">
        <f t="shared" si="75"/>
        <v>0.70839823340000008</v>
      </c>
      <c r="Y702" s="102" t="b">
        <f t="shared" si="78"/>
        <v>0</v>
      </c>
      <c r="Z702" s="88">
        <v>13.22</v>
      </c>
      <c r="AA702" s="103">
        <f t="shared" si="76"/>
        <v>13.22</v>
      </c>
      <c r="AB702" s="82">
        <v>105.76</v>
      </c>
      <c r="AC702" s="104" t="b">
        <f t="shared" si="79"/>
        <v>0</v>
      </c>
      <c r="AE702" s="71" t="s">
        <v>980</v>
      </c>
      <c r="AG702" s="105">
        <f t="shared" si="77"/>
        <v>9.6506000000000007</v>
      </c>
      <c r="AH702" s="104">
        <f t="shared" si="80"/>
        <v>77.204800000000006</v>
      </c>
    </row>
    <row r="703" spans="1:34" ht="45" x14ac:dyDescent="0.2">
      <c r="A703" s="163">
        <v>44352</v>
      </c>
      <c r="B703" s="66">
        <v>89732</v>
      </c>
      <c r="C703" s="99" t="s">
        <v>1887</v>
      </c>
      <c r="D703" s="65" t="s">
        <v>3</v>
      </c>
      <c r="E703" s="228" t="s">
        <v>122</v>
      </c>
      <c r="F703" s="246">
        <v>8</v>
      </c>
      <c r="G703" s="88">
        <v>8</v>
      </c>
      <c r="H703" s="88"/>
      <c r="I703" s="305">
        <v>8</v>
      </c>
      <c r="J703" s="345"/>
      <c r="K703" s="345"/>
      <c r="L703" s="235">
        <v>14.1912</v>
      </c>
      <c r="M703" s="93">
        <v>113.52</v>
      </c>
      <c r="N703" s="311">
        <v>113.52</v>
      </c>
      <c r="O703" s="311"/>
      <c r="P703" s="311">
        <v>0</v>
      </c>
      <c r="Q703" s="311">
        <v>113.5296</v>
      </c>
      <c r="R703" s="245">
        <v>0</v>
      </c>
      <c r="S703" s="313">
        <v>0</v>
      </c>
      <c r="T703" s="299">
        <v>1.0000845665961946</v>
      </c>
      <c r="U703" s="277">
        <v>19.440000000000001</v>
      </c>
      <c r="V703" s="100"/>
      <c r="W703" s="100">
        <f t="shared" si="74"/>
        <v>13.771261657296</v>
      </c>
      <c r="X703" s="101">
        <f t="shared" si="75"/>
        <v>0.70839823339999997</v>
      </c>
      <c r="Y703" s="102" t="b">
        <f t="shared" si="78"/>
        <v>0</v>
      </c>
      <c r="Z703" s="88">
        <v>19.440000000000001</v>
      </c>
      <c r="AA703" s="103">
        <f t="shared" si="76"/>
        <v>19.440000000000001</v>
      </c>
      <c r="AB703" s="82">
        <v>155.52000000000001</v>
      </c>
      <c r="AC703" s="104" t="b">
        <f t="shared" si="79"/>
        <v>0</v>
      </c>
      <c r="AE703" s="106" t="s">
        <v>1384</v>
      </c>
      <c r="AG703" s="105">
        <f t="shared" si="77"/>
        <v>14.1912</v>
      </c>
      <c r="AH703" s="104">
        <f t="shared" si="80"/>
        <v>113.5296</v>
      </c>
    </row>
    <row r="704" spans="1:34" ht="33.75" customHeight="1" x14ac:dyDescent="0.2">
      <c r="A704" s="163">
        <v>44353</v>
      </c>
      <c r="B704" s="66">
        <v>89851</v>
      </c>
      <c r="C704" s="99" t="s">
        <v>1888</v>
      </c>
      <c r="D704" s="65" t="s">
        <v>3</v>
      </c>
      <c r="E704" s="228" t="s">
        <v>122</v>
      </c>
      <c r="F704" s="246">
        <v>10</v>
      </c>
      <c r="G704" s="88">
        <v>10</v>
      </c>
      <c r="H704" s="88"/>
      <c r="I704" s="305">
        <v>10</v>
      </c>
      <c r="J704" s="345"/>
      <c r="K704" s="345"/>
      <c r="L704" s="235">
        <v>29.214600000000001</v>
      </c>
      <c r="M704" s="93">
        <v>292.14</v>
      </c>
      <c r="N704" s="311">
        <v>292.14</v>
      </c>
      <c r="O704" s="311"/>
      <c r="P704" s="311">
        <v>0</v>
      </c>
      <c r="Q704" s="311">
        <v>292.14600000000002</v>
      </c>
      <c r="R704" s="245">
        <v>0</v>
      </c>
      <c r="S704" s="313">
        <v>0</v>
      </c>
      <c r="T704" s="299">
        <v>1.0000205380981722</v>
      </c>
      <c r="U704" s="277">
        <v>40.020000000000003</v>
      </c>
      <c r="V704" s="100"/>
      <c r="W704" s="100">
        <f t="shared" si="74"/>
        <v>28.350097300668001</v>
      </c>
      <c r="X704" s="101">
        <f t="shared" si="75"/>
        <v>0.70839823339999997</v>
      </c>
      <c r="Y704" s="102" t="b">
        <f t="shared" si="78"/>
        <v>0</v>
      </c>
      <c r="Z704" s="88">
        <v>40.020000000000003</v>
      </c>
      <c r="AA704" s="103">
        <f t="shared" si="76"/>
        <v>40.020000000000003</v>
      </c>
      <c r="AB704" s="82">
        <v>400.2</v>
      </c>
      <c r="AC704" s="104" t="b">
        <f t="shared" si="79"/>
        <v>0</v>
      </c>
      <c r="AE704" s="71" t="s">
        <v>1242</v>
      </c>
      <c r="AG704" s="105">
        <f t="shared" si="77"/>
        <v>29.214600000000001</v>
      </c>
      <c r="AH704" s="104">
        <f t="shared" si="80"/>
        <v>292.14600000000002</v>
      </c>
    </row>
    <row r="705" spans="1:34" ht="34.5" customHeight="1" x14ac:dyDescent="0.2">
      <c r="A705" s="163">
        <v>44354</v>
      </c>
      <c r="B705" s="66">
        <v>89752</v>
      </c>
      <c r="C705" s="99" t="s">
        <v>1889</v>
      </c>
      <c r="D705" s="65" t="s">
        <v>3</v>
      </c>
      <c r="E705" s="228" t="s">
        <v>122</v>
      </c>
      <c r="F705" s="246">
        <v>8</v>
      </c>
      <c r="G705" s="88">
        <v>8</v>
      </c>
      <c r="H705" s="88"/>
      <c r="I705" s="305">
        <v>8</v>
      </c>
      <c r="J705" s="345"/>
      <c r="K705" s="345"/>
      <c r="L705" s="235">
        <v>6.9641999999999991</v>
      </c>
      <c r="M705" s="93">
        <v>55.71</v>
      </c>
      <c r="N705" s="311">
        <v>55.71</v>
      </c>
      <c r="O705" s="311"/>
      <c r="P705" s="311">
        <v>0</v>
      </c>
      <c r="Q705" s="311">
        <v>55.713599999999992</v>
      </c>
      <c r="R705" s="245">
        <v>-3.5999999999916099E-3</v>
      </c>
      <c r="S705" s="313">
        <v>0</v>
      </c>
      <c r="T705" s="299">
        <v>1.0000646203554118</v>
      </c>
      <c r="U705" s="277">
        <v>9.5399999999999991</v>
      </c>
      <c r="V705" s="100"/>
      <c r="W705" s="100">
        <f t="shared" si="74"/>
        <v>6.7581191466359991</v>
      </c>
      <c r="X705" s="101">
        <f t="shared" si="75"/>
        <v>0.70839823339999997</v>
      </c>
      <c r="Y705" s="102" t="b">
        <f t="shared" si="78"/>
        <v>0</v>
      </c>
      <c r="Z705" s="88">
        <v>9.5399999999999991</v>
      </c>
      <c r="AA705" s="103">
        <f t="shared" si="76"/>
        <v>9.5399999999999991</v>
      </c>
      <c r="AB705" s="82">
        <v>76.319999999999993</v>
      </c>
      <c r="AC705" s="104" t="b">
        <f t="shared" si="79"/>
        <v>0</v>
      </c>
      <c r="AE705" s="106" t="s">
        <v>1385</v>
      </c>
      <c r="AG705" s="105">
        <f t="shared" si="77"/>
        <v>6.9641999999999991</v>
      </c>
      <c r="AH705" s="104">
        <f t="shared" si="80"/>
        <v>55.713599999999992</v>
      </c>
    </row>
    <row r="706" spans="1:34" ht="34.5" customHeight="1" x14ac:dyDescent="0.2">
      <c r="A706" s="163">
        <v>44355</v>
      </c>
      <c r="B706" s="66">
        <v>89753</v>
      </c>
      <c r="C706" s="99" t="s">
        <v>1890</v>
      </c>
      <c r="D706" s="65" t="s">
        <v>3</v>
      </c>
      <c r="E706" s="228" t="s">
        <v>122</v>
      </c>
      <c r="F706" s="246">
        <v>16</v>
      </c>
      <c r="G706" s="88">
        <v>16</v>
      </c>
      <c r="H706" s="88"/>
      <c r="I706" s="305">
        <v>16</v>
      </c>
      <c r="J706" s="345"/>
      <c r="K706" s="345"/>
      <c r="L706" s="235">
        <v>8.2416999999999998</v>
      </c>
      <c r="M706" s="93">
        <v>131.86000000000001</v>
      </c>
      <c r="N706" s="311">
        <v>131.86000000000001</v>
      </c>
      <c r="O706" s="311"/>
      <c r="P706" s="311">
        <v>0</v>
      </c>
      <c r="Q706" s="311">
        <v>131.8672</v>
      </c>
      <c r="R706" s="245">
        <v>0</v>
      </c>
      <c r="S706" s="313">
        <v>0</v>
      </c>
      <c r="T706" s="299">
        <v>1.0000546033672075</v>
      </c>
      <c r="U706" s="277">
        <v>11.29</v>
      </c>
      <c r="V706" s="100"/>
      <c r="W706" s="100">
        <f t="shared" si="74"/>
        <v>7.9978160550859991</v>
      </c>
      <c r="X706" s="101">
        <f t="shared" si="75"/>
        <v>0.70839823339999997</v>
      </c>
      <c r="Y706" s="102" t="b">
        <f t="shared" si="78"/>
        <v>0</v>
      </c>
      <c r="Z706" s="88">
        <v>11.29</v>
      </c>
      <c r="AA706" s="103">
        <f t="shared" si="76"/>
        <v>11.29</v>
      </c>
      <c r="AB706" s="82">
        <v>180.64</v>
      </c>
      <c r="AC706" s="104" t="b">
        <f t="shared" si="79"/>
        <v>0</v>
      </c>
      <c r="AE706" s="106" t="s">
        <v>1386</v>
      </c>
      <c r="AG706" s="105">
        <f t="shared" si="77"/>
        <v>8.2416999999999998</v>
      </c>
      <c r="AH706" s="104">
        <f t="shared" si="80"/>
        <v>131.8672</v>
      </c>
    </row>
    <row r="707" spans="1:34" ht="33" customHeight="1" x14ac:dyDescent="0.2">
      <c r="A707" s="163">
        <v>44356</v>
      </c>
      <c r="B707" s="66">
        <v>89856</v>
      </c>
      <c r="C707" s="99" t="s">
        <v>1891</v>
      </c>
      <c r="D707" s="65" t="s">
        <v>3</v>
      </c>
      <c r="E707" s="228" t="s">
        <v>216</v>
      </c>
      <c r="F707" s="246">
        <v>10</v>
      </c>
      <c r="G707" s="88">
        <v>10</v>
      </c>
      <c r="H707" s="88"/>
      <c r="I707" s="305">
        <v>10</v>
      </c>
      <c r="J707" s="345"/>
      <c r="K707" s="345"/>
      <c r="L707" s="235">
        <v>18.096699999999998</v>
      </c>
      <c r="M707" s="93">
        <v>180.96</v>
      </c>
      <c r="N707" s="311">
        <v>180.96</v>
      </c>
      <c r="O707" s="311"/>
      <c r="P707" s="311">
        <v>0</v>
      </c>
      <c r="Q707" s="311">
        <v>180.96699999999998</v>
      </c>
      <c r="R707" s="245">
        <v>0</v>
      </c>
      <c r="S707" s="313">
        <v>0</v>
      </c>
      <c r="T707" s="299">
        <v>1.000038682581786</v>
      </c>
      <c r="U707" s="277">
        <v>24.79</v>
      </c>
      <c r="V707" s="100"/>
      <c r="W707" s="100">
        <f t="shared" si="74"/>
        <v>17.561192205986</v>
      </c>
      <c r="X707" s="101">
        <f t="shared" si="75"/>
        <v>0.70839823340000008</v>
      </c>
      <c r="Y707" s="102" t="b">
        <f t="shared" si="78"/>
        <v>0</v>
      </c>
      <c r="Z707" s="88">
        <v>24.79</v>
      </c>
      <c r="AA707" s="103">
        <f t="shared" si="76"/>
        <v>24.79</v>
      </c>
      <c r="AB707" s="82">
        <v>247.9</v>
      </c>
      <c r="AC707" s="104" t="b">
        <f t="shared" si="79"/>
        <v>0</v>
      </c>
      <c r="AE707" s="106" t="s">
        <v>1387</v>
      </c>
      <c r="AG707" s="105">
        <f t="shared" si="77"/>
        <v>18.096699999999998</v>
      </c>
      <c r="AH707" s="104">
        <f t="shared" si="80"/>
        <v>180.96699999999998</v>
      </c>
    </row>
    <row r="708" spans="1:34" ht="36" customHeight="1" x14ac:dyDescent="0.2">
      <c r="A708" s="164">
        <v>40350</v>
      </c>
      <c r="B708" s="66">
        <v>95693</v>
      </c>
      <c r="C708" s="99" t="s">
        <v>1892</v>
      </c>
      <c r="D708" s="65" t="s">
        <v>3</v>
      </c>
      <c r="E708" s="228" t="s">
        <v>122</v>
      </c>
      <c r="F708" s="246">
        <v>12</v>
      </c>
      <c r="G708" s="88">
        <v>12</v>
      </c>
      <c r="H708" s="88"/>
      <c r="I708" s="305">
        <v>12</v>
      </c>
      <c r="J708" s="345"/>
      <c r="K708" s="345"/>
      <c r="L708" s="235">
        <v>41.1355</v>
      </c>
      <c r="M708" s="93">
        <v>493.62</v>
      </c>
      <c r="N708" s="311">
        <v>493.62</v>
      </c>
      <c r="O708" s="311"/>
      <c r="P708" s="311">
        <v>0</v>
      </c>
      <c r="Q708" s="311">
        <v>493.62599999999998</v>
      </c>
      <c r="R708" s="245">
        <v>0</v>
      </c>
      <c r="S708" s="313">
        <v>0</v>
      </c>
      <c r="T708" s="299">
        <v>1.0000121550990639</v>
      </c>
      <c r="U708" s="277">
        <v>56.35</v>
      </c>
      <c r="V708" s="100"/>
      <c r="W708" s="100">
        <f t="shared" si="74"/>
        <v>39.918240452089996</v>
      </c>
      <c r="X708" s="101">
        <f t="shared" si="75"/>
        <v>0.70839823339999997</v>
      </c>
      <c r="Y708" s="102" t="b">
        <f t="shared" si="78"/>
        <v>0</v>
      </c>
      <c r="Z708" s="88">
        <v>56.35</v>
      </c>
      <c r="AA708" s="103">
        <f t="shared" si="76"/>
        <v>56.35</v>
      </c>
      <c r="AB708" s="82">
        <v>676.2</v>
      </c>
      <c r="AC708" s="104" t="b">
        <f t="shared" si="79"/>
        <v>0</v>
      </c>
      <c r="AE708" s="106" t="s">
        <v>1388</v>
      </c>
      <c r="AG708" s="105">
        <f t="shared" si="77"/>
        <v>41.1355</v>
      </c>
      <c r="AH708" s="104">
        <f t="shared" si="80"/>
        <v>493.62599999999998</v>
      </c>
    </row>
    <row r="709" spans="1:34" ht="19.5" customHeight="1" x14ac:dyDescent="0.2">
      <c r="A709" s="164">
        <v>40715</v>
      </c>
      <c r="B709" s="65" t="s">
        <v>375</v>
      </c>
      <c r="C709" s="99" t="s">
        <v>1893</v>
      </c>
      <c r="D709" s="65" t="s">
        <v>3</v>
      </c>
      <c r="E709" s="228" t="s">
        <v>122</v>
      </c>
      <c r="F709" s="246">
        <v>8</v>
      </c>
      <c r="G709" s="88">
        <v>8</v>
      </c>
      <c r="H709" s="88"/>
      <c r="I709" s="305">
        <v>8</v>
      </c>
      <c r="J709" s="345"/>
      <c r="K709" s="345"/>
      <c r="L709" s="235">
        <v>21.659100000000002</v>
      </c>
      <c r="M709" s="93">
        <v>173.27</v>
      </c>
      <c r="N709" s="311">
        <v>173.27</v>
      </c>
      <c r="O709" s="311"/>
      <c r="P709" s="311">
        <v>0</v>
      </c>
      <c r="Q709" s="311">
        <v>173.27280000000002</v>
      </c>
      <c r="R709" s="245">
        <v>-2.8000000000076852E-3</v>
      </c>
      <c r="S709" s="313">
        <v>0</v>
      </c>
      <c r="T709" s="299">
        <v>1.0000161597506783</v>
      </c>
      <c r="U709" s="277">
        <v>29.67</v>
      </c>
      <c r="V709" s="100"/>
      <c r="W709" s="100">
        <f t="shared" si="74"/>
        <v>21.018175584978</v>
      </c>
      <c r="X709" s="101">
        <f t="shared" si="75"/>
        <v>0.70839823339999997</v>
      </c>
      <c r="Y709" s="102" t="b">
        <f t="shared" si="78"/>
        <v>0</v>
      </c>
      <c r="Z709" s="88">
        <v>29.67</v>
      </c>
      <c r="AA709" s="103">
        <f t="shared" si="76"/>
        <v>29.67</v>
      </c>
      <c r="AB709" s="82">
        <v>237.36</v>
      </c>
      <c r="AC709" s="104" t="b">
        <f t="shared" si="79"/>
        <v>0</v>
      </c>
      <c r="AE709" s="71" t="s">
        <v>967</v>
      </c>
      <c r="AG709" s="105">
        <f t="shared" si="77"/>
        <v>21.659100000000002</v>
      </c>
      <c r="AH709" s="104">
        <f t="shared" si="80"/>
        <v>173.27280000000002</v>
      </c>
    </row>
    <row r="710" spans="1:34" ht="16.5" customHeight="1" x14ac:dyDescent="0.2">
      <c r="A710" s="164">
        <v>41081</v>
      </c>
      <c r="B710" s="65" t="s">
        <v>376</v>
      </c>
      <c r="C710" s="99" t="s">
        <v>1894</v>
      </c>
      <c r="D710" s="65" t="s">
        <v>3</v>
      </c>
      <c r="E710" s="228" t="s">
        <v>122</v>
      </c>
      <c r="F710" s="246">
        <v>8</v>
      </c>
      <c r="G710" s="88">
        <v>8</v>
      </c>
      <c r="H710" s="88"/>
      <c r="I710" s="305">
        <v>8</v>
      </c>
      <c r="J710" s="345"/>
      <c r="K710" s="345"/>
      <c r="L710" s="235">
        <v>46.406099999999995</v>
      </c>
      <c r="M710" s="93">
        <v>371.24</v>
      </c>
      <c r="N710" s="311">
        <v>371.24</v>
      </c>
      <c r="O710" s="311"/>
      <c r="P710" s="311">
        <v>0</v>
      </c>
      <c r="Q710" s="311">
        <v>371.24879999999996</v>
      </c>
      <c r="R710" s="245">
        <v>0</v>
      </c>
      <c r="S710" s="313">
        <v>0</v>
      </c>
      <c r="T710" s="299">
        <v>1.0000237043422044</v>
      </c>
      <c r="U710" s="277">
        <v>63.57</v>
      </c>
      <c r="V710" s="100"/>
      <c r="W710" s="100">
        <f t="shared" si="74"/>
        <v>45.032875697237998</v>
      </c>
      <c r="X710" s="101">
        <f t="shared" si="75"/>
        <v>0.70839823339999997</v>
      </c>
      <c r="Y710" s="102" t="b">
        <f t="shared" si="78"/>
        <v>0</v>
      </c>
      <c r="Z710" s="88">
        <v>63.57</v>
      </c>
      <c r="AA710" s="103">
        <f t="shared" si="76"/>
        <v>63.57</v>
      </c>
      <c r="AB710" s="82">
        <v>508.56</v>
      </c>
      <c r="AC710" s="104" t="b">
        <f t="shared" si="79"/>
        <v>0</v>
      </c>
      <c r="AE710" s="71" t="s">
        <v>968</v>
      </c>
      <c r="AG710" s="105">
        <f t="shared" si="77"/>
        <v>46.406099999999995</v>
      </c>
      <c r="AH710" s="104">
        <f t="shared" si="80"/>
        <v>371.24879999999996</v>
      </c>
    </row>
    <row r="711" spans="1:34" ht="22.5" customHeight="1" x14ac:dyDescent="0.2">
      <c r="A711" s="164">
        <v>41446</v>
      </c>
      <c r="B711" s="65" t="s">
        <v>377</v>
      </c>
      <c r="C711" s="99" t="s">
        <v>1895</v>
      </c>
      <c r="D711" s="65" t="s">
        <v>3</v>
      </c>
      <c r="E711" s="228" t="s">
        <v>122</v>
      </c>
      <c r="F711" s="246">
        <v>11</v>
      </c>
      <c r="G711" s="88">
        <v>11</v>
      </c>
      <c r="H711" s="88"/>
      <c r="I711" s="305">
        <v>11</v>
      </c>
      <c r="J711" s="345"/>
      <c r="K711" s="345"/>
      <c r="L711" s="235">
        <v>43.1357</v>
      </c>
      <c r="M711" s="93">
        <v>474.49</v>
      </c>
      <c r="N711" s="311">
        <v>474.49</v>
      </c>
      <c r="O711" s="311"/>
      <c r="P711" s="311">
        <v>0</v>
      </c>
      <c r="Q711" s="311">
        <v>474.49270000000001</v>
      </c>
      <c r="R711" s="245">
        <v>-2.7000000000043656E-3</v>
      </c>
      <c r="S711" s="313">
        <v>0</v>
      </c>
      <c r="T711" s="299">
        <v>1.0000056903201333</v>
      </c>
      <c r="U711" s="277">
        <v>59.09</v>
      </c>
      <c r="V711" s="100"/>
      <c r="W711" s="100">
        <f t="shared" si="74"/>
        <v>41.859251611605998</v>
      </c>
      <c r="X711" s="101">
        <f t="shared" si="75"/>
        <v>0.70839823339999997</v>
      </c>
      <c r="Y711" s="102" t="b">
        <f t="shared" si="78"/>
        <v>0</v>
      </c>
      <c r="Z711" s="88">
        <v>59.09</v>
      </c>
      <c r="AA711" s="103">
        <f t="shared" si="76"/>
        <v>59.09</v>
      </c>
      <c r="AB711" s="82">
        <v>649.99</v>
      </c>
      <c r="AC711" s="104" t="b">
        <f t="shared" si="79"/>
        <v>0</v>
      </c>
      <c r="AE711" s="71" t="s">
        <v>969</v>
      </c>
      <c r="AG711" s="105">
        <f t="shared" si="77"/>
        <v>43.1357</v>
      </c>
      <c r="AH711" s="104">
        <f t="shared" si="80"/>
        <v>474.49270000000001</v>
      </c>
    </row>
    <row r="712" spans="1:34" ht="32.25" customHeight="1" x14ac:dyDescent="0.2">
      <c r="A712" s="164">
        <v>41811</v>
      </c>
      <c r="B712" s="66">
        <v>89374</v>
      </c>
      <c r="C712" s="99" t="s">
        <v>1896</v>
      </c>
      <c r="D712" s="65" t="s">
        <v>3</v>
      </c>
      <c r="E712" s="228" t="s">
        <v>122</v>
      </c>
      <c r="F712" s="246">
        <v>5</v>
      </c>
      <c r="G712" s="88">
        <v>5</v>
      </c>
      <c r="H712" s="88"/>
      <c r="I712" s="305">
        <v>5</v>
      </c>
      <c r="J712" s="345"/>
      <c r="K712" s="345"/>
      <c r="L712" s="235">
        <v>8.7088999999999999</v>
      </c>
      <c r="M712" s="93">
        <v>43.54</v>
      </c>
      <c r="N712" s="311">
        <v>43.54</v>
      </c>
      <c r="O712" s="311"/>
      <c r="P712" s="311">
        <v>0</v>
      </c>
      <c r="Q712" s="311">
        <v>43.544499999999999</v>
      </c>
      <c r="R712" s="245">
        <v>-4.5000000000001705E-3</v>
      </c>
      <c r="S712" s="313">
        <v>0</v>
      </c>
      <c r="T712" s="299">
        <v>1.0001033532384014</v>
      </c>
      <c r="U712" s="277">
        <v>11.93</v>
      </c>
      <c r="V712" s="100"/>
      <c r="W712" s="100">
        <f t="shared" si="74"/>
        <v>8.4511909244619989</v>
      </c>
      <c r="X712" s="101">
        <f t="shared" si="75"/>
        <v>0.70839823339999997</v>
      </c>
      <c r="Y712" s="102" t="b">
        <f t="shared" si="78"/>
        <v>0</v>
      </c>
      <c r="Z712" s="88">
        <v>11.93</v>
      </c>
      <c r="AA712" s="103">
        <f t="shared" si="76"/>
        <v>11.93</v>
      </c>
      <c r="AB712" s="82">
        <v>59.65</v>
      </c>
      <c r="AC712" s="104" t="b">
        <f t="shared" si="79"/>
        <v>0</v>
      </c>
      <c r="AE712" s="106" t="s">
        <v>1389</v>
      </c>
      <c r="AG712" s="105">
        <f t="shared" si="77"/>
        <v>8.7088999999999999</v>
      </c>
      <c r="AH712" s="104">
        <f t="shared" si="80"/>
        <v>43.544499999999999</v>
      </c>
    </row>
    <row r="713" spans="1:34" ht="45" x14ac:dyDescent="0.2">
      <c r="A713" s="164">
        <v>42176</v>
      </c>
      <c r="B713" s="66">
        <v>89784</v>
      </c>
      <c r="C713" s="99" t="s">
        <v>1897</v>
      </c>
      <c r="D713" s="65" t="s">
        <v>3</v>
      </c>
      <c r="E713" s="228" t="s">
        <v>122</v>
      </c>
      <c r="F713" s="246">
        <v>9</v>
      </c>
      <c r="G713" s="88">
        <v>9</v>
      </c>
      <c r="H713" s="88"/>
      <c r="I713" s="305">
        <v>9</v>
      </c>
      <c r="J713" s="345"/>
      <c r="K713" s="345"/>
      <c r="L713" s="235">
        <v>21.462</v>
      </c>
      <c r="M713" s="93">
        <v>193.15</v>
      </c>
      <c r="N713" s="311">
        <v>193.15</v>
      </c>
      <c r="O713" s="311"/>
      <c r="P713" s="311">
        <v>0</v>
      </c>
      <c r="Q713" s="311">
        <v>193.15799999999999</v>
      </c>
      <c r="R713" s="245">
        <v>0</v>
      </c>
      <c r="S713" s="313">
        <v>0</v>
      </c>
      <c r="T713" s="299">
        <v>1.0000414185865907</v>
      </c>
      <c r="U713" s="277">
        <v>29.4</v>
      </c>
      <c r="V713" s="100"/>
      <c r="W713" s="100">
        <f t="shared" si="74"/>
        <v>20.826908061959998</v>
      </c>
      <c r="X713" s="101">
        <f t="shared" si="75"/>
        <v>0.70839823339999997</v>
      </c>
      <c r="Y713" s="102" t="b">
        <f t="shared" si="78"/>
        <v>0</v>
      </c>
      <c r="Z713" s="88">
        <v>29.4</v>
      </c>
      <c r="AA713" s="103">
        <f t="shared" si="76"/>
        <v>29.4</v>
      </c>
      <c r="AB713" s="82">
        <v>264.60000000000002</v>
      </c>
      <c r="AC713" s="104" t="b">
        <f t="shared" si="79"/>
        <v>0</v>
      </c>
      <c r="AE713" s="119" t="s">
        <v>970</v>
      </c>
      <c r="AG713" s="105">
        <f t="shared" si="77"/>
        <v>21.462</v>
      </c>
      <c r="AH713" s="104">
        <f t="shared" si="80"/>
        <v>193.15799999999999</v>
      </c>
    </row>
    <row r="714" spans="1:34" ht="35.25" customHeight="1" x14ac:dyDescent="0.2">
      <c r="A714" s="164">
        <v>42542</v>
      </c>
      <c r="B714" s="66">
        <v>89796</v>
      </c>
      <c r="C714" s="99" t="s">
        <v>1898</v>
      </c>
      <c r="D714" s="65" t="s">
        <v>3</v>
      </c>
      <c r="E714" s="228" t="s">
        <v>122</v>
      </c>
      <c r="F714" s="246">
        <v>11</v>
      </c>
      <c r="G714" s="88">
        <v>11</v>
      </c>
      <c r="H714" s="88"/>
      <c r="I714" s="305">
        <v>11</v>
      </c>
      <c r="J714" s="345"/>
      <c r="K714" s="345"/>
      <c r="L714" s="235">
        <v>37.412500000000001</v>
      </c>
      <c r="M714" s="93">
        <v>411.53</v>
      </c>
      <c r="N714" s="311">
        <v>411.53</v>
      </c>
      <c r="O714" s="311"/>
      <c r="P714" s="311">
        <v>0</v>
      </c>
      <c r="Q714" s="311">
        <v>411.53750000000002</v>
      </c>
      <c r="R714" s="245">
        <v>0</v>
      </c>
      <c r="S714" s="313">
        <v>0</v>
      </c>
      <c r="T714" s="299">
        <v>1.0000182246737785</v>
      </c>
      <c r="U714" s="277">
        <v>51.25</v>
      </c>
      <c r="V714" s="100"/>
      <c r="W714" s="100">
        <f t="shared" si="74"/>
        <v>36.305409461749996</v>
      </c>
      <c r="X714" s="101">
        <f t="shared" si="75"/>
        <v>0.70839823339999997</v>
      </c>
      <c r="Y714" s="102" t="b">
        <f t="shared" si="78"/>
        <v>0</v>
      </c>
      <c r="Z714" s="88">
        <v>51.25</v>
      </c>
      <c r="AA714" s="103">
        <f t="shared" si="76"/>
        <v>51.25</v>
      </c>
      <c r="AB714" s="82">
        <v>563.75</v>
      </c>
      <c r="AC714" s="104" t="b">
        <f t="shared" si="79"/>
        <v>0</v>
      </c>
      <c r="AE714" s="106" t="s">
        <v>1390</v>
      </c>
      <c r="AG714" s="105">
        <f t="shared" si="77"/>
        <v>37.412500000000001</v>
      </c>
      <c r="AH714" s="104">
        <f t="shared" si="80"/>
        <v>411.53750000000002</v>
      </c>
    </row>
    <row r="715" spans="1:34" ht="37.5" customHeight="1" x14ac:dyDescent="0.2">
      <c r="A715" s="164">
        <v>42907</v>
      </c>
      <c r="B715" s="66">
        <v>104348</v>
      </c>
      <c r="C715" s="99" t="s">
        <v>1899</v>
      </c>
      <c r="D715" s="65" t="s">
        <v>3</v>
      </c>
      <c r="E715" s="228" t="s">
        <v>216</v>
      </c>
      <c r="F715" s="246">
        <v>7</v>
      </c>
      <c r="G715" s="88"/>
      <c r="H715" s="88"/>
      <c r="I715" s="305">
        <v>0</v>
      </c>
      <c r="J715" s="345"/>
      <c r="K715" s="345"/>
      <c r="L715" s="235">
        <v>8.3511999999999986</v>
      </c>
      <c r="M715" s="93">
        <v>58.45</v>
      </c>
      <c r="N715" s="311">
        <v>0</v>
      </c>
      <c r="O715" s="311"/>
      <c r="P715" s="311">
        <v>0</v>
      </c>
      <c r="Q715" s="311">
        <v>0</v>
      </c>
      <c r="R715" s="245">
        <v>58.45</v>
      </c>
      <c r="S715" s="313">
        <v>0</v>
      </c>
      <c r="T715" s="299">
        <v>0</v>
      </c>
      <c r="U715" s="277">
        <v>11.44</v>
      </c>
      <c r="V715" s="100"/>
      <c r="W715" s="100">
        <f t="shared" si="74"/>
        <v>8.1040757900959992</v>
      </c>
      <c r="X715" s="101">
        <f t="shared" si="75"/>
        <v>0.70839823339999997</v>
      </c>
      <c r="Y715" s="102" t="b">
        <f t="shared" si="78"/>
        <v>0</v>
      </c>
      <c r="Z715" s="88">
        <v>11.44</v>
      </c>
      <c r="AA715" s="103">
        <f t="shared" si="76"/>
        <v>11.44</v>
      </c>
      <c r="AB715" s="82">
        <v>80.08</v>
      </c>
      <c r="AC715" s="104" t="b">
        <f t="shared" si="79"/>
        <v>0</v>
      </c>
      <c r="AE715" s="106" t="s">
        <v>1391</v>
      </c>
      <c r="AG715" s="105">
        <f t="shared" si="77"/>
        <v>8.3511999999999986</v>
      </c>
      <c r="AH715" s="104">
        <f t="shared" si="80"/>
        <v>58.45839999999999</v>
      </c>
    </row>
    <row r="716" spans="1:34" ht="18.75" customHeight="1" x14ac:dyDescent="0.2">
      <c r="A716" s="164">
        <v>43272</v>
      </c>
      <c r="B716" s="66">
        <v>20043</v>
      </c>
      <c r="C716" s="99" t="s">
        <v>1900</v>
      </c>
      <c r="D716" s="65" t="s">
        <v>3</v>
      </c>
      <c r="E716" s="228" t="s">
        <v>122</v>
      </c>
      <c r="F716" s="246">
        <v>2</v>
      </c>
      <c r="G716" s="88"/>
      <c r="H716" s="88"/>
      <c r="I716" s="305">
        <v>0</v>
      </c>
      <c r="J716" s="345"/>
      <c r="K716" s="345"/>
      <c r="L716" s="235">
        <v>6.5772999999999993</v>
      </c>
      <c r="M716" s="93">
        <v>13.15</v>
      </c>
      <c r="N716" s="311">
        <v>0</v>
      </c>
      <c r="O716" s="311"/>
      <c r="P716" s="311">
        <v>0</v>
      </c>
      <c r="Q716" s="311">
        <v>0</v>
      </c>
      <c r="R716" s="245">
        <v>13.15</v>
      </c>
      <c r="S716" s="313">
        <v>0</v>
      </c>
      <c r="T716" s="299">
        <v>0</v>
      </c>
      <c r="U716" s="277">
        <v>9.01</v>
      </c>
      <c r="V716" s="100"/>
      <c r="W716" s="100">
        <f t="shared" si="74"/>
        <v>6.3826680829339999</v>
      </c>
      <c r="X716" s="101">
        <f t="shared" si="75"/>
        <v>0.70839823339999997</v>
      </c>
      <c r="Y716" s="102" t="b">
        <f t="shared" si="78"/>
        <v>0</v>
      </c>
      <c r="Z716" s="88">
        <v>9.01</v>
      </c>
      <c r="AA716" s="103">
        <f t="shared" si="76"/>
        <v>9.01</v>
      </c>
      <c r="AB716" s="82">
        <v>18.02</v>
      </c>
      <c r="AC716" s="104" t="b">
        <f t="shared" si="79"/>
        <v>0</v>
      </c>
      <c r="AE716" s="71" t="s">
        <v>971</v>
      </c>
      <c r="AG716" s="105">
        <f t="shared" si="77"/>
        <v>6.5772999999999993</v>
      </c>
      <c r="AH716" s="104">
        <f t="shared" si="80"/>
        <v>13.154599999999999</v>
      </c>
    </row>
    <row r="717" spans="1:34" ht="16.5" customHeight="1" x14ac:dyDescent="0.2">
      <c r="A717" s="143" t="s">
        <v>378</v>
      </c>
      <c r="B717" s="144"/>
      <c r="C717" s="135" t="s">
        <v>1901</v>
      </c>
      <c r="D717" s="145"/>
      <c r="E717" s="233"/>
      <c r="F717" s="256"/>
      <c r="G717" s="145"/>
      <c r="H717" s="145"/>
      <c r="I717" s="309"/>
      <c r="J717" s="350"/>
      <c r="K717" s="350"/>
      <c r="L717" s="239"/>
      <c r="M717" s="161">
        <v>3951.2</v>
      </c>
      <c r="N717" s="161"/>
      <c r="O717" s="161"/>
      <c r="P717" s="161">
        <v>0</v>
      </c>
      <c r="Q717" s="161">
        <v>3951.2053000000001</v>
      </c>
      <c r="R717" s="267">
        <v>0</v>
      </c>
      <c r="S717" s="296">
        <v>0</v>
      </c>
      <c r="T717" s="270"/>
      <c r="U717" s="283"/>
      <c r="V717" s="100"/>
      <c r="W717" s="100">
        <f t="shared" si="74"/>
        <v>0</v>
      </c>
      <c r="X717" s="101" t="e">
        <f t="shared" si="75"/>
        <v>#DIV/0!</v>
      </c>
      <c r="Y717" s="102" t="b">
        <f t="shared" si="78"/>
        <v>1</v>
      </c>
      <c r="Z717" s="145"/>
      <c r="AA717" s="103">
        <f t="shared" si="76"/>
        <v>0</v>
      </c>
      <c r="AB717" s="162">
        <v>5412.61</v>
      </c>
      <c r="AC717" s="104" t="b">
        <f t="shared" si="79"/>
        <v>0</v>
      </c>
      <c r="AE717" s="135" t="s">
        <v>972</v>
      </c>
      <c r="AG717" s="105">
        <f t="shared" si="77"/>
        <v>0</v>
      </c>
      <c r="AH717" s="104">
        <f t="shared" si="80"/>
        <v>0</v>
      </c>
    </row>
    <row r="718" spans="1:34" ht="33" customHeight="1" x14ac:dyDescent="0.2">
      <c r="A718" s="163">
        <v>44378</v>
      </c>
      <c r="B718" s="66">
        <v>97902</v>
      </c>
      <c r="C718" s="99" t="s">
        <v>1902</v>
      </c>
      <c r="D718" s="65" t="s">
        <v>3</v>
      </c>
      <c r="E718" s="228" t="s">
        <v>216</v>
      </c>
      <c r="F718" s="248">
        <v>7</v>
      </c>
      <c r="G718" s="86">
        <v>7</v>
      </c>
      <c r="H718" s="86"/>
      <c r="I718" s="305">
        <v>7</v>
      </c>
      <c r="J718" s="345"/>
      <c r="K718" s="345"/>
      <c r="L718" s="235">
        <v>564.4579</v>
      </c>
      <c r="M718" s="93">
        <v>3951.2</v>
      </c>
      <c r="N718" s="311">
        <v>3951.2</v>
      </c>
      <c r="O718" s="311"/>
      <c r="P718" s="311">
        <v>0</v>
      </c>
      <c r="Q718" s="311">
        <v>3951.2053000000001</v>
      </c>
      <c r="R718" s="245">
        <v>0</v>
      </c>
      <c r="S718" s="313">
        <v>0</v>
      </c>
      <c r="T718" s="299">
        <v>1.0000013413646487</v>
      </c>
      <c r="U718" s="277">
        <v>773.23</v>
      </c>
      <c r="V718" s="100"/>
      <c r="W718" s="100">
        <f t="shared" si="74"/>
        <v>547.754766011882</v>
      </c>
      <c r="X718" s="101">
        <f t="shared" si="75"/>
        <v>0.70839823339999997</v>
      </c>
      <c r="Y718" s="102" t="b">
        <f t="shared" si="78"/>
        <v>0</v>
      </c>
      <c r="Z718" s="88">
        <v>773.23</v>
      </c>
      <c r="AA718" s="103">
        <f t="shared" si="76"/>
        <v>773.23</v>
      </c>
      <c r="AB718" s="76">
        <v>5412.61</v>
      </c>
      <c r="AC718" s="104" t="b">
        <f t="shared" si="79"/>
        <v>0</v>
      </c>
      <c r="AE718" s="106" t="s">
        <v>1392</v>
      </c>
      <c r="AG718" s="105">
        <f t="shared" si="77"/>
        <v>564.4579</v>
      </c>
      <c r="AH718" s="104">
        <f t="shared" si="80"/>
        <v>3951.2053000000001</v>
      </c>
    </row>
    <row r="719" spans="1:34" ht="13.15" customHeight="1" x14ac:dyDescent="0.2">
      <c r="A719" s="143" t="s">
        <v>379</v>
      </c>
      <c r="B719" s="144"/>
      <c r="C719" s="135" t="s">
        <v>1903</v>
      </c>
      <c r="D719" s="145"/>
      <c r="E719" s="233"/>
      <c r="F719" s="256"/>
      <c r="G719" s="145"/>
      <c r="H719" s="145"/>
      <c r="I719" s="309"/>
      <c r="J719" s="350"/>
      <c r="K719" s="350"/>
      <c r="L719" s="239"/>
      <c r="M719" s="165">
        <v>579.90000000000009</v>
      </c>
      <c r="N719" s="165"/>
      <c r="O719" s="165"/>
      <c r="P719" s="165">
        <v>0</v>
      </c>
      <c r="Q719" s="165">
        <v>579.90240000000006</v>
      </c>
      <c r="R719" s="267">
        <v>-2.3999999999659849E-3</v>
      </c>
      <c r="S719" s="297">
        <v>0</v>
      </c>
      <c r="T719" s="271"/>
      <c r="U719" s="283"/>
      <c r="V719" s="100"/>
      <c r="W719" s="100">
        <f t="shared" ref="W719:W782" si="81">$V$10*U719</f>
        <v>0</v>
      </c>
      <c r="X719" s="101" t="e">
        <f t="shared" si="75"/>
        <v>#DIV/0!</v>
      </c>
      <c r="Y719" s="102" t="b">
        <f t="shared" si="78"/>
        <v>1</v>
      </c>
      <c r="Z719" s="145"/>
      <c r="AA719" s="103">
        <f t="shared" si="76"/>
        <v>0</v>
      </c>
      <c r="AB719" s="166">
        <v>794.4</v>
      </c>
      <c r="AC719" s="104" t="b">
        <f t="shared" si="79"/>
        <v>0</v>
      </c>
      <c r="AE719" s="135" t="s">
        <v>973</v>
      </c>
      <c r="AG719" s="105">
        <f t="shared" si="77"/>
        <v>0</v>
      </c>
      <c r="AH719" s="104">
        <f t="shared" si="80"/>
        <v>0</v>
      </c>
    </row>
    <row r="720" spans="1:34" ht="33.6" customHeight="1" x14ac:dyDescent="0.2">
      <c r="A720" s="163">
        <v>44409</v>
      </c>
      <c r="B720" s="66">
        <v>89707</v>
      </c>
      <c r="C720" s="99" t="s">
        <v>1904</v>
      </c>
      <c r="D720" s="65" t="s">
        <v>3</v>
      </c>
      <c r="E720" s="228" t="s">
        <v>216</v>
      </c>
      <c r="F720" s="248">
        <v>12</v>
      </c>
      <c r="G720" s="86">
        <v>12</v>
      </c>
      <c r="H720" s="86"/>
      <c r="I720" s="305">
        <v>12</v>
      </c>
      <c r="J720" s="345"/>
      <c r="K720" s="345"/>
      <c r="L720" s="235">
        <v>42.3108</v>
      </c>
      <c r="M720" s="93">
        <v>507.72</v>
      </c>
      <c r="N720" s="311">
        <v>507.72</v>
      </c>
      <c r="O720" s="311"/>
      <c r="P720" s="311">
        <v>0</v>
      </c>
      <c r="Q720" s="311">
        <v>507.72</v>
      </c>
      <c r="R720" s="245">
        <v>0</v>
      </c>
      <c r="S720" s="313">
        <v>0</v>
      </c>
      <c r="T720" s="299">
        <v>1</v>
      </c>
      <c r="U720" s="277">
        <v>57.96</v>
      </c>
      <c r="V720" s="100"/>
      <c r="W720" s="100">
        <f t="shared" si="81"/>
        <v>41.058761607864</v>
      </c>
      <c r="X720" s="101">
        <f t="shared" ref="X720:X783" si="82">W720/U720</f>
        <v>0.70839823339999997</v>
      </c>
      <c r="Y720" s="102" t="b">
        <f t="shared" si="78"/>
        <v>0</v>
      </c>
      <c r="Z720" s="88">
        <v>57.96</v>
      </c>
      <c r="AA720" s="103">
        <f t="shared" ref="AA720:AA783" si="83">Z720*$AA$13</f>
        <v>57.96</v>
      </c>
      <c r="AB720" s="82">
        <v>695.52</v>
      </c>
      <c r="AC720" s="104" t="b">
        <f t="shared" si="79"/>
        <v>0</v>
      </c>
      <c r="AE720" s="106" t="s">
        <v>1393</v>
      </c>
      <c r="AG720" s="105">
        <f t="shared" ref="AG720:AG783" si="84">U720-(U720*27%)</f>
        <v>42.3108</v>
      </c>
      <c r="AH720" s="104">
        <f t="shared" si="80"/>
        <v>507.7296</v>
      </c>
    </row>
    <row r="721" spans="1:34" ht="34.15" customHeight="1" x14ac:dyDescent="0.2">
      <c r="A721" s="163">
        <v>44410</v>
      </c>
      <c r="B721" s="66">
        <v>89709</v>
      </c>
      <c r="C721" s="99" t="s">
        <v>1905</v>
      </c>
      <c r="D721" s="65" t="s">
        <v>3</v>
      </c>
      <c r="E721" s="228" t="s">
        <v>216</v>
      </c>
      <c r="F721" s="248">
        <v>4</v>
      </c>
      <c r="G721" s="86">
        <v>4</v>
      </c>
      <c r="H721" s="86"/>
      <c r="I721" s="305">
        <v>4</v>
      </c>
      <c r="J721" s="345"/>
      <c r="K721" s="345"/>
      <c r="L721" s="235">
        <v>18.0456</v>
      </c>
      <c r="M721" s="93">
        <v>72.180000000000007</v>
      </c>
      <c r="N721" s="311">
        <v>72.180000000000007</v>
      </c>
      <c r="O721" s="311"/>
      <c r="P721" s="311">
        <v>0</v>
      </c>
      <c r="Q721" s="311">
        <v>72.182400000000001</v>
      </c>
      <c r="R721" s="245">
        <v>-2.3999999999944066E-3</v>
      </c>
      <c r="S721" s="313">
        <v>0</v>
      </c>
      <c r="T721" s="299">
        <v>1.0000332502078138</v>
      </c>
      <c r="U721" s="277">
        <v>24.72</v>
      </c>
      <c r="V721" s="100"/>
      <c r="W721" s="100">
        <f t="shared" si="81"/>
        <v>17.511604329647998</v>
      </c>
      <c r="X721" s="101">
        <f t="shared" si="82"/>
        <v>0.70839823339999997</v>
      </c>
      <c r="Y721" s="102" t="b">
        <f t="shared" si="78"/>
        <v>0</v>
      </c>
      <c r="Z721" s="88">
        <v>24.72</v>
      </c>
      <c r="AA721" s="103">
        <f t="shared" si="83"/>
        <v>24.72</v>
      </c>
      <c r="AB721" s="82">
        <v>98.88</v>
      </c>
      <c r="AC721" s="104" t="b">
        <f t="shared" si="79"/>
        <v>0</v>
      </c>
      <c r="AE721" s="106" t="s">
        <v>1394</v>
      </c>
      <c r="AG721" s="105">
        <f t="shared" si="84"/>
        <v>18.0456</v>
      </c>
      <c r="AH721" s="104">
        <f t="shared" si="80"/>
        <v>72.182400000000001</v>
      </c>
    </row>
    <row r="722" spans="1:34" ht="20.25" customHeight="1" x14ac:dyDescent="0.2">
      <c r="A722" s="143" t="s">
        <v>380</v>
      </c>
      <c r="B722" s="144"/>
      <c r="C722" s="135" t="s">
        <v>1660</v>
      </c>
      <c r="D722" s="145"/>
      <c r="E722" s="233"/>
      <c r="F722" s="256"/>
      <c r="G722" s="145"/>
      <c r="H722" s="145"/>
      <c r="I722" s="309"/>
      <c r="J722" s="350"/>
      <c r="K722" s="350"/>
      <c r="L722" s="239"/>
      <c r="M722" s="161">
        <v>14229.48</v>
      </c>
      <c r="N722" s="161"/>
      <c r="O722" s="161"/>
      <c r="P722" s="161">
        <v>0</v>
      </c>
      <c r="Q722" s="161">
        <v>14229.495799999999</v>
      </c>
      <c r="R722" s="267">
        <v>0</v>
      </c>
      <c r="S722" s="296"/>
      <c r="T722" s="270"/>
      <c r="U722" s="283"/>
      <c r="V722" s="100"/>
      <c r="W722" s="100">
        <f t="shared" si="81"/>
        <v>0</v>
      </c>
      <c r="X722" s="101" t="e">
        <f t="shared" si="82"/>
        <v>#DIV/0!</v>
      </c>
      <c r="Y722" s="102" t="b">
        <f t="shared" si="78"/>
        <v>1</v>
      </c>
      <c r="Z722" s="145"/>
      <c r="AA722" s="103">
        <f t="shared" si="83"/>
        <v>0</v>
      </c>
      <c r="AB722" s="162">
        <v>19492.46</v>
      </c>
      <c r="AC722" s="104" t="b">
        <f t="shared" si="79"/>
        <v>0</v>
      </c>
      <c r="AE722" s="135" t="s">
        <v>705</v>
      </c>
      <c r="AG722" s="105">
        <f t="shared" si="84"/>
        <v>0</v>
      </c>
      <c r="AH722" s="104">
        <f t="shared" si="80"/>
        <v>0</v>
      </c>
    </row>
    <row r="723" spans="1:34" ht="18.75" customHeight="1" x14ac:dyDescent="0.2">
      <c r="A723" s="163">
        <v>44440</v>
      </c>
      <c r="B723" s="66">
        <v>93358</v>
      </c>
      <c r="C723" s="99" t="s">
        <v>1661</v>
      </c>
      <c r="D723" s="65" t="s">
        <v>3</v>
      </c>
      <c r="E723" s="228" t="s">
        <v>9</v>
      </c>
      <c r="F723" s="246">
        <v>6</v>
      </c>
      <c r="G723" s="88">
        <v>6</v>
      </c>
      <c r="H723" s="88"/>
      <c r="I723" s="305">
        <v>6</v>
      </c>
      <c r="J723" s="345"/>
      <c r="K723" s="345"/>
      <c r="L723" s="235">
        <v>86.702100000000002</v>
      </c>
      <c r="M723" s="93">
        <v>520.21</v>
      </c>
      <c r="N723" s="311">
        <v>520.21</v>
      </c>
      <c r="O723" s="311"/>
      <c r="P723" s="311">
        <v>0</v>
      </c>
      <c r="Q723" s="311">
        <v>520.21260000000007</v>
      </c>
      <c r="R723" s="245">
        <v>-2.6000000000294676E-3</v>
      </c>
      <c r="S723" s="313">
        <v>0</v>
      </c>
      <c r="T723" s="299">
        <v>1.0000049979815844</v>
      </c>
      <c r="U723" s="277">
        <v>118.77</v>
      </c>
      <c r="V723" s="100"/>
      <c r="W723" s="100">
        <f t="shared" si="81"/>
        <v>84.136458180917998</v>
      </c>
      <c r="X723" s="101">
        <f t="shared" si="82"/>
        <v>0.70839823339999997</v>
      </c>
      <c r="Y723" s="102" t="b">
        <f t="shared" si="78"/>
        <v>0</v>
      </c>
      <c r="Z723" s="88">
        <v>118.77</v>
      </c>
      <c r="AA723" s="103">
        <f t="shared" si="83"/>
        <v>118.77</v>
      </c>
      <c r="AB723" s="82">
        <v>712.62</v>
      </c>
      <c r="AC723" s="104" t="b">
        <f t="shared" si="79"/>
        <v>0</v>
      </c>
      <c r="AE723" s="71" t="s">
        <v>706</v>
      </c>
      <c r="AG723" s="105">
        <f t="shared" si="84"/>
        <v>86.702100000000002</v>
      </c>
      <c r="AH723" s="104">
        <f t="shared" si="80"/>
        <v>520.21260000000007</v>
      </c>
    </row>
    <row r="724" spans="1:34" ht="16.5" customHeight="1" x14ac:dyDescent="0.2">
      <c r="A724" s="163">
        <v>44441</v>
      </c>
      <c r="B724" s="66">
        <v>93382</v>
      </c>
      <c r="C724" s="99" t="s">
        <v>1662</v>
      </c>
      <c r="D724" s="65" t="s">
        <v>3</v>
      </c>
      <c r="E724" s="228" t="s">
        <v>9</v>
      </c>
      <c r="F724" s="246">
        <v>64</v>
      </c>
      <c r="G724" s="88">
        <v>64</v>
      </c>
      <c r="H724" s="88"/>
      <c r="I724" s="305">
        <v>64</v>
      </c>
      <c r="J724" s="345"/>
      <c r="K724" s="345"/>
      <c r="L724" s="235">
        <v>27.382299999999997</v>
      </c>
      <c r="M724" s="93">
        <v>1752.46</v>
      </c>
      <c r="N724" s="311">
        <v>1752.46</v>
      </c>
      <c r="O724" s="311"/>
      <c r="P724" s="311">
        <v>0</v>
      </c>
      <c r="Q724" s="311">
        <v>1752.4671999999998</v>
      </c>
      <c r="R724" s="245">
        <v>0</v>
      </c>
      <c r="S724" s="313">
        <v>0</v>
      </c>
      <c r="T724" s="299">
        <v>1.0000041085103224</v>
      </c>
      <c r="U724" s="277">
        <v>37.51</v>
      </c>
      <c r="V724" s="100"/>
      <c r="W724" s="100">
        <f t="shared" si="81"/>
        <v>26.572017734833999</v>
      </c>
      <c r="X724" s="101">
        <f t="shared" si="82"/>
        <v>0.70839823339999997</v>
      </c>
      <c r="Y724" s="102" t="b">
        <f t="shared" si="78"/>
        <v>0</v>
      </c>
      <c r="Z724" s="88">
        <v>37.51</v>
      </c>
      <c r="AA724" s="103">
        <f t="shared" si="83"/>
        <v>37.51</v>
      </c>
      <c r="AB724" s="76">
        <v>2400.64</v>
      </c>
      <c r="AC724" s="104" t="b">
        <f t="shared" si="79"/>
        <v>0</v>
      </c>
      <c r="AE724" s="71" t="s">
        <v>707</v>
      </c>
      <c r="AG724" s="105">
        <f t="shared" si="84"/>
        <v>27.382299999999997</v>
      </c>
      <c r="AH724" s="104">
        <f t="shared" si="80"/>
        <v>1752.4671999999998</v>
      </c>
    </row>
    <row r="725" spans="1:34" ht="33" customHeight="1" x14ac:dyDescent="0.2">
      <c r="A725" s="163">
        <v>44442</v>
      </c>
      <c r="B725" s="66">
        <v>100323</v>
      </c>
      <c r="C725" s="99" t="s">
        <v>1731</v>
      </c>
      <c r="D725" s="65" t="s">
        <v>3</v>
      </c>
      <c r="E725" s="228" t="s">
        <v>9</v>
      </c>
      <c r="F725" s="246">
        <v>58</v>
      </c>
      <c r="G725" s="88">
        <v>58</v>
      </c>
      <c r="H725" s="88"/>
      <c r="I725" s="305">
        <v>58</v>
      </c>
      <c r="J725" s="345"/>
      <c r="K725" s="345"/>
      <c r="L725" s="235">
        <v>206.15199999999999</v>
      </c>
      <c r="M725" s="93">
        <v>11956.81</v>
      </c>
      <c r="N725" s="311">
        <v>11956.81</v>
      </c>
      <c r="O725" s="311"/>
      <c r="P725" s="311">
        <v>0</v>
      </c>
      <c r="Q725" s="311">
        <v>11956.815999999999</v>
      </c>
      <c r="R725" s="245">
        <v>0</v>
      </c>
      <c r="S725" s="313">
        <v>0</v>
      </c>
      <c r="T725" s="299">
        <v>1.0000005018060836</v>
      </c>
      <c r="U725" s="277">
        <v>282.39999999999998</v>
      </c>
      <c r="V725" s="100"/>
      <c r="W725" s="100">
        <f t="shared" si="81"/>
        <v>200.05166111215996</v>
      </c>
      <c r="X725" s="101">
        <f t="shared" si="82"/>
        <v>0.70839823339999997</v>
      </c>
      <c r="Y725" s="102" t="b">
        <f t="shared" si="78"/>
        <v>0</v>
      </c>
      <c r="Z725" s="88">
        <v>282.39999999999998</v>
      </c>
      <c r="AA725" s="103">
        <f t="shared" si="83"/>
        <v>282.39999999999998</v>
      </c>
      <c r="AB725" s="76">
        <v>16379.2</v>
      </c>
      <c r="AC725" s="104" t="b">
        <f t="shared" si="79"/>
        <v>0</v>
      </c>
      <c r="AE725" s="106" t="s">
        <v>1327</v>
      </c>
      <c r="AG725" s="105">
        <f t="shared" si="84"/>
        <v>206.15199999999999</v>
      </c>
      <c r="AH725" s="104">
        <f t="shared" si="80"/>
        <v>11956.815999999999</v>
      </c>
    </row>
    <row r="726" spans="1:34" ht="16.5" customHeight="1" x14ac:dyDescent="0.2">
      <c r="A726" s="143" t="s">
        <v>381</v>
      </c>
      <c r="B726" s="144"/>
      <c r="C726" s="135" t="s">
        <v>1906</v>
      </c>
      <c r="D726" s="145"/>
      <c r="E726" s="233"/>
      <c r="F726" s="256"/>
      <c r="G726" s="145"/>
      <c r="H726" s="145"/>
      <c r="I726" s="309"/>
      <c r="J726" s="350"/>
      <c r="K726" s="350"/>
      <c r="L726" s="239"/>
      <c r="M726" s="161">
        <v>36527.909999999996</v>
      </c>
      <c r="N726" s="161"/>
      <c r="O726" s="161"/>
      <c r="P726" s="161">
        <v>0</v>
      </c>
      <c r="Q726" s="161">
        <v>36527.929799999998</v>
      </c>
      <c r="R726" s="267">
        <v>0</v>
      </c>
      <c r="S726" s="296">
        <v>0</v>
      </c>
      <c r="T726" s="270"/>
      <c r="U726" s="283"/>
      <c r="V726" s="100"/>
      <c r="W726" s="100">
        <f t="shared" si="81"/>
        <v>0</v>
      </c>
      <c r="X726" s="101" t="e">
        <f t="shared" si="82"/>
        <v>#DIV/0!</v>
      </c>
      <c r="Y726" s="102" t="b">
        <f t="shared" si="78"/>
        <v>1</v>
      </c>
      <c r="Z726" s="145"/>
      <c r="AA726" s="103">
        <f t="shared" si="83"/>
        <v>0</v>
      </c>
      <c r="AB726" s="162">
        <v>50038.26</v>
      </c>
      <c r="AC726" s="104" t="b">
        <f t="shared" si="79"/>
        <v>0</v>
      </c>
      <c r="AE726" s="135" t="s">
        <v>974</v>
      </c>
      <c r="AG726" s="105">
        <f t="shared" si="84"/>
        <v>0</v>
      </c>
      <c r="AH726" s="104">
        <f t="shared" si="80"/>
        <v>0</v>
      </c>
    </row>
    <row r="727" spans="1:34" ht="33" customHeight="1" x14ac:dyDescent="0.2">
      <c r="A727" s="167">
        <v>44470</v>
      </c>
      <c r="B727" s="66">
        <v>98101</v>
      </c>
      <c r="C727" s="99" t="s">
        <v>1907</v>
      </c>
      <c r="D727" s="65" t="s">
        <v>3</v>
      </c>
      <c r="E727" s="228" t="s">
        <v>216</v>
      </c>
      <c r="F727" s="248">
        <v>2</v>
      </c>
      <c r="G727" s="86">
        <v>2</v>
      </c>
      <c r="H727" s="86"/>
      <c r="I727" s="305">
        <v>2</v>
      </c>
      <c r="J727" s="345"/>
      <c r="K727" s="345"/>
      <c r="L727" s="235">
        <v>8151.1872999999996</v>
      </c>
      <c r="M727" s="93">
        <v>16302.37</v>
      </c>
      <c r="N727" s="311">
        <v>16302.37</v>
      </c>
      <c r="O727" s="311"/>
      <c r="P727" s="311">
        <v>0</v>
      </c>
      <c r="Q727" s="311">
        <v>16302.374599999999</v>
      </c>
      <c r="R727" s="245">
        <v>-4.5999999983905582E-3</v>
      </c>
      <c r="S727" s="313">
        <v>0</v>
      </c>
      <c r="T727" s="299">
        <v>1.000000282167562</v>
      </c>
      <c r="U727" s="277">
        <v>11166.01</v>
      </c>
      <c r="V727" s="100"/>
      <c r="W727" s="100">
        <f t="shared" si="81"/>
        <v>7909.9817581267334</v>
      </c>
      <c r="X727" s="101">
        <f t="shared" si="82"/>
        <v>0.70839823339999997</v>
      </c>
      <c r="Y727" s="102" t="b">
        <f t="shared" si="78"/>
        <v>0</v>
      </c>
      <c r="Z727" s="94">
        <v>11166.01</v>
      </c>
      <c r="AA727" s="103">
        <f t="shared" si="83"/>
        <v>11166.01</v>
      </c>
      <c r="AB727" s="76">
        <v>22332.02</v>
      </c>
      <c r="AC727" s="104" t="b">
        <f t="shared" si="79"/>
        <v>0</v>
      </c>
      <c r="AE727" s="71" t="s">
        <v>1243</v>
      </c>
      <c r="AG727" s="105">
        <f t="shared" si="84"/>
        <v>8151.1872999999996</v>
      </c>
      <c r="AH727" s="104">
        <f t="shared" si="80"/>
        <v>16302.374599999999</v>
      </c>
    </row>
    <row r="728" spans="1:34" ht="60" x14ac:dyDescent="0.2">
      <c r="A728" s="167">
        <v>44471</v>
      </c>
      <c r="B728" s="66">
        <v>98077</v>
      </c>
      <c r="C728" s="99" t="s">
        <v>1908</v>
      </c>
      <c r="D728" s="65" t="s">
        <v>3</v>
      </c>
      <c r="E728" s="228" t="s">
        <v>216</v>
      </c>
      <c r="F728" s="248">
        <v>1</v>
      </c>
      <c r="G728" s="86">
        <v>1</v>
      </c>
      <c r="H728" s="86"/>
      <c r="I728" s="305">
        <v>1</v>
      </c>
      <c r="J728" s="345"/>
      <c r="K728" s="345"/>
      <c r="L728" s="235">
        <v>16720.058699999998</v>
      </c>
      <c r="M728" s="93">
        <v>16720.05</v>
      </c>
      <c r="N728" s="311">
        <v>16720.05</v>
      </c>
      <c r="O728" s="311"/>
      <c r="P728" s="311">
        <v>0</v>
      </c>
      <c r="Q728" s="311">
        <v>16720.058699999998</v>
      </c>
      <c r="R728" s="245">
        <v>-8.6999999984982423E-3</v>
      </c>
      <c r="S728" s="313">
        <v>0</v>
      </c>
      <c r="T728" s="299">
        <v>1.0000005203333722</v>
      </c>
      <c r="U728" s="277">
        <v>22904.19</v>
      </c>
      <c r="V728" s="100"/>
      <c r="W728" s="100">
        <f t="shared" si="81"/>
        <v>16225.287733457944</v>
      </c>
      <c r="X728" s="101">
        <f t="shared" si="82"/>
        <v>0.70839823339999997</v>
      </c>
      <c r="Y728" s="102" t="b">
        <f t="shared" si="78"/>
        <v>0</v>
      </c>
      <c r="Z728" s="94">
        <v>22904.19</v>
      </c>
      <c r="AA728" s="103">
        <f t="shared" si="83"/>
        <v>22904.19</v>
      </c>
      <c r="AB728" s="76">
        <v>22904.19</v>
      </c>
      <c r="AC728" s="104" t="b">
        <f t="shared" si="79"/>
        <v>0</v>
      </c>
      <c r="AE728" s="106" t="s">
        <v>1395</v>
      </c>
      <c r="AG728" s="105">
        <f t="shared" si="84"/>
        <v>16720.058699999998</v>
      </c>
      <c r="AH728" s="104">
        <f t="shared" si="80"/>
        <v>16720.058699999998</v>
      </c>
    </row>
    <row r="729" spans="1:34" ht="21.75" customHeight="1" x14ac:dyDescent="0.2">
      <c r="A729" s="167">
        <v>44472</v>
      </c>
      <c r="B729" s="65" t="s">
        <v>382</v>
      </c>
      <c r="C729" s="99" t="s">
        <v>1909</v>
      </c>
      <c r="D729" s="65" t="s">
        <v>3</v>
      </c>
      <c r="E729" s="228" t="s">
        <v>216</v>
      </c>
      <c r="F729" s="248">
        <v>1</v>
      </c>
      <c r="G729" s="86">
        <v>1</v>
      </c>
      <c r="H729" s="86"/>
      <c r="I729" s="305">
        <v>1</v>
      </c>
      <c r="J729" s="345"/>
      <c r="K729" s="345"/>
      <c r="L729" s="235">
        <v>3505.4965000000002</v>
      </c>
      <c r="M729" s="93">
        <v>3505.49</v>
      </c>
      <c r="N729" s="311">
        <v>3505.49</v>
      </c>
      <c r="O729" s="311"/>
      <c r="P729" s="311">
        <v>0</v>
      </c>
      <c r="Q729" s="311">
        <v>3505.4965000000002</v>
      </c>
      <c r="R729" s="245">
        <v>-6.5000000004147296E-3</v>
      </c>
      <c r="S729" s="313">
        <v>0</v>
      </c>
      <c r="T729" s="299">
        <v>1.0000018542343583</v>
      </c>
      <c r="U729" s="277">
        <v>4802.05</v>
      </c>
      <c r="V729" s="100"/>
      <c r="W729" s="100">
        <f t="shared" si="81"/>
        <v>3401.76373669847</v>
      </c>
      <c r="X729" s="101">
        <f t="shared" si="82"/>
        <v>0.70839823339999997</v>
      </c>
      <c r="Y729" s="102" t="b">
        <f t="shared" si="78"/>
        <v>0</v>
      </c>
      <c r="Z729" s="94">
        <v>4802.05</v>
      </c>
      <c r="AA729" s="103">
        <f t="shared" si="83"/>
        <v>4802.05</v>
      </c>
      <c r="AB729" s="76">
        <v>4802.05</v>
      </c>
      <c r="AC729" s="104" t="b">
        <f t="shared" si="79"/>
        <v>0</v>
      </c>
      <c r="AE729" s="71" t="s">
        <v>975</v>
      </c>
      <c r="AG729" s="105">
        <f t="shared" si="84"/>
        <v>3505.4965000000002</v>
      </c>
      <c r="AH729" s="104">
        <f t="shared" si="80"/>
        <v>3505.4965000000002</v>
      </c>
    </row>
    <row r="730" spans="1:34" s="209" customFormat="1" ht="18" customHeight="1" x14ac:dyDescent="0.2">
      <c r="A730" s="227">
        <v>22</v>
      </c>
      <c r="B730" s="199"/>
      <c r="C730" s="200" t="s">
        <v>1910</v>
      </c>
      <c r="D730" s="201"/>
      <c r="E730" s="229"/>
      <c r="F730" s="247"/>
      <c r="G730" s="201"/>
      <c r="H730" s="201"/>
      <c r="I730" s="306"/>
      <c r="J730" s="346"/>
      <c r="K730" s="346"/>
      <c r="L730" s="236"/>
      <c r="M730" s="203">
        <v>49353.979999999989</v>
      </c>
      <c r="N730" s="203"/>
      <c r="O730" s="203"/>
      <c r="P730" s="203">
        <v>932.55309999999986</v>
      </c>
      <c r="Q730" s="203">
        <v>32108.677699999997</v>
      </c>
      <c r="R730" s="333">
        <v>17245.302299999992</v>
      </c>
      <c r="S730" s="290">
        <v>1.8895195483727961E-2</v>
      </c>
      <c r="T730" s="264"/>
      <c r="U730" s="278"/>
      <c r="V730" s="218"/>
      <c r="W730" s="218">
        <f t="shared" si="81"/>
        <v>0</v>
      </c>
      <c r="X730" s="219" t="e">
        <f t="shared" si="82"/>
        <v>#DIV/0!</v>
      </c>
      <c r="Y730" s="220" t="b">
        <f t="shared" si="78"/>
        <v>1</v>
      </c>
      <c r="Z730" s="201"/>
      <c r="AA730" s="221">
        <f t="shared" si="83"/>
        <v>0</v>
      </c>
      <c r="AB730" s="222">
        <v>67608.429999999993</v>
      </c>
      <c r="AC730" s="209" t="b">
        <f t="shared" si="79"/>
        <v>0</v>
      </c>
      <c r="AE730" s="200" t="s">
        <v>976</v>
      </c>
      <c r="AG730" s="208">
        <f t="shared" si="84"/>
        <v>0</v>
      </c>
      <c r="AH730" s="209">
        <f t="shared" si="80"/>
        <v>0</v>
      </c>
    </row>
    <row r="731" spans="1:34" ht="16.5" customHeight="1" x14ac:dyDescent="0.2">
      <c r="A731" s="143" t="s">
        <v>977</v>
      </c>
      <c r="B731" s="144"/>
      <c r="C731" s="135" t="s">
        <v>1911</v>
      </c>
      <c r="D731" s="145"/>
      <c r="E731" s="233"/>
      <c r="F731" s="256"/>
      <c r="G731" s="145"/>
      <c r="H731" s="145"/>
      <c r="I731" s="309"/>
      <c r="J731" s="350"/>
      <c r="K731" s="350"/>
      <c r="L731" s="239"/>
      <c r="M731" s="161">
        <v>9362.02</v>
      </c>
      <c r="N731" s="161"/>
      <c r="O731" s="161"/>
      <c r="P731" s="161">
        <v>0</v>
      </c>
      <c r="Q731" s="161">
        <v>9362.030999999999</v>
      </c>
      <c r="R731" s="267">
        <v>-1.0999999998603016E-2</v>
      </c>
      <c r="S731" s="296"/>
      <c r="T731" s="270"/>
      <c r="U731" s="283"/>
      <c r="V731" s="100"/>
      <c r="W731" s="100">
        <f t="shared" si="81"/>
        <v>0</v>
      </c>
      <c r="X731" s="101" t="e">
        <f t="shared" si="82"/>
        <v>#DIV/0!</v>
      </c>
      <c r="Y731" s="102" t="b">
        <f t="shared" si="78"/>
        <v>1</v>
      </c>
      <c r="Z731" s="145"/>
      <c r="AA731" s="103">
        <f t="shared" si="83"/>
        <v>0</v>
      </c>
      <c r="AB731" s="162">
        <v>12824.7</v>
      </c>
      <c r="AC731" s="104" t="b">
        <f t="shared" si="79"/>
        <v>0</v>
      </c>
      <c r="AE731" s="135" t="s">
        <v>978</v>
      </c>
      <c r="AG731" s="105">
        <f t="shared" si="84"/>
        <v>0</v>
      </c>
      <c r="AH731" s="104">
        <f t="shared" si="80"/>
        <v>0</v>
      </c>
    </row>
    <row r="732" spans="1:34" ht="33" customHeight="1" x14ac:dyDescent="0.2">
      <c r="A732" s="70">
        <v>44562</v>
      </c>
      <c r="B732" s="66">
        <v>89714</v>
      </c>
      <c r="C732" s="99" t="s">
        <v>1881</v>
      </c>
      <c r="D732" s="65" t="s">
        <v>3</v>
      </c>
      <c r="E732" s="228" t="s">
        <v>32</v>
      </c>
      <c r="F732" s="246">
        <v>180</v>
      </c>
      <c r="G732" s="88">
        <v>180</v>
      </c>
      <c r="H732" s="88"/>
      <c r="I732" s="305">
        <v>180</v>
      </c>
      <c r="J732" s="345"/>
      <c r="K732" s="345"/>
      <c r="L732" s="235">
        <v>34.134799999999998</v>
      </c>
      <c r="M732" s="93">
        <v>6144.26</v>
      </c>
      <c r="N732" s="311">
        <v>6144.26</v>
      </c>
      <c r="O732" s="311"/>
      <c r="P732" s="311">
        <v>0</v>
      </c>
      <c r="Q732" s="311">
        <v>6144.2640000000001</v>
      </c>
      <c r="R732" s="245">
        <v>-3.9999999999054126E-3</v>
      </c>
      <c r="S732" s="313">
        <v>0</v>
      </c>
      <c r="T732" s="299">
        <v>1.0000006510141173</v>
      </c>
      <c r="U732" s="277">
        <v>46.76</v>
      </c>
      <c r="V732" s="100"/>
      <c r="W732" s="100">
        <f t="shared" si="81"/>
        <v>33.124701393783994</v>
      </c>
      <c r="X732" s="101">
        <f t="shared" si="82"/>
        <v>0.70839823339999985</v>
      </c>
      <c r="Y732" s="102" t="b">
        <f t="shared" si="78"/>
        <v>0</v>
      </c>
      <c r="Z732" s="88">
        <v>46.76</v>
      </c>
      <c r="AA732" s="103">
        <f t="shared" si="83"/>
        <v>46.76</v>
      </c>
      <c r="AB732" s="76">
        <v>8416.7999999999993</v>
      </c>
      <c r="AC732" s="104" t="b">
        <f t="shared" si="79"/>
        <v>0</v>
      </c>
      <c r="AE732" s="71" t="s">
        <v>1244</v>
      </c>
      <c r="AG732" s="105">
        <f t="shared" si="84"/>
        <v>34.134799999999998</v>
      </c>
      <c r="AH732" s="104">
        <f t="shared" si="80"/>
        <v>6144.2640000000001</v>
      </c>
    </row>
    <row r="733" spans="1:34" ht="32.25" customHeight="1" x14ac:dyDescent="0.2">
      <c r="A733" s="70">
        <v>44563</v>
      </c>
      <c r="B733" s="66">
        <v>89849</v>
      </c>
      <c r="C733" s="99" t="s">
        <v>1882</v>
      </c>
      <c r="D733" s="65" t="s">
        <v>3</v>
      </c>
      <c r="E733" s="228" t="s">
        <v>32</v>
      </c>
      <c r="F733" s="246">
        <v>70</v>
      </c>
      <c r="G733" s="88">
        <v>70</v>
      </c>
      <c r="H733" s="88"/>
      <c r="I733" s="305">
        <v>70</v>
      </c>
      <c r="J733" s="345"/>
      <c r="K733" s="345"/>
      <c r="L733" s="235">
        <v>45.9681</v>
      </c>
      <c r="M733" s="93">
        <v>3217.76</v>
      </c>
      <c r="N733" s="311">
        <v>3217.76</v>
      </c>
      <c r="O733" s="311"/>
      <c r="P733" s="311">
        <v>0</v>
      </c>
      <c r="Q733" s="311">
        <v>3217.7669999999998</v>
      </c>
      <c r="R733" s="245">
        <v>-6.9999999996070983E-3</v>
      </c>
      <c r="S733" s="313">
        <v>0</v>
      </c>
      <c r="T733" s="299">
        <v>1.0000021754263835</v>
      </c>
      <c r="U733" s="277">
        <v>62.97</v>
      </c>
      <c r="V733" s="100"/>
      <c r="W733" s="100">
        <f t="shared" si="81"/>
        <v>44.607836757197994</v>
      </c>
      <c r="X733" s="101">
        <f t="shared" si="82"/>
        <v>0.70839823339999997</v>
      </c>
      <c r="Y733" s="102" t="b">
        <f t="shared" si="78"/>
        <v>0</v>
      </c>
      <c r="Z733" s="88">
        <v>62.97</v>
      </c>
      <c r="AA733" s="103">
        <f t="shared" si="83"/>
        <v>62.97</v>
      </c>
      <c r="AB733" s="76">
        <v>4407.8999999999996</v>
      </c>
      <c r="AC733" s="104" t="b">
        <f t="shared" si="79"/>
        <v>0</v>
      </c>
      <c r="AE733" s="106" t="s">
        <v>1380</v>
      </c>
      <c r="AG733" s="105">
        <f t="shared" si="84"/>
        <v>45.9681</v>
      </c>
      <c r="AH733" s="104">
        <f t="shared" si="80"/>
        <v>3217.7669999999998</v>
      </c>
    </row>
    <row r="734" spans="1:34" ht="17.25" customHeight="1" x14ac:dyDescent="0.2">
      <c r="A734" s="143" t="s">
        <v>979</v>
      </c>
      <c r="B734" s="144"/>
      <c r="C734" s="135" t="s">
        <v>1852</v>
      </c>
      <c r="D734" s="145"/>
      <c r="E734" s="233"/>
      <c r="F734" s="256"/>
      <c r="G734" s="145"/>
      <c r="H734" s="145"/>
      <c r="I734" s="309"/>
      <c r="J734" s="350"/>
      <c r="K734" s="350"/>
      <c r="L734" s="239"/>
      <c r="M734" s="146">
        <v>3331.96</v>
      </c>
      <c r="N734" s="146"/>
      <c r="O734" s="146"/>
      <c r="P734" s="146">
        <v>0</v>
      </c>
      <c r="Q734" s="146">
        <v>3331.9973999999993</v>
      </c>
      <c r="R734" s="267">
        <v>0</v>
      </c>
      <c r="S734" s="293"/>
      <c r="T734" s="267"/>
      <c r="U734" s="283"/>
      <c r="V734" s="100"/>
      <c r="W734" s="100">
        <f t="shared" si="81"/>
        <v>0</v>
      </c>
      <c r="X734" s="101" t="e">
        <f t="shared" si="82"/>
        <v>#DIV/0!</v>
      </c>
      <c r="Y734" s="102" t="b">
        <f t="shared" si="78"/>
        <v>1</v>
      </c>
      <c r="Z734" s="145"/>
      <c r="AA734" s="103">
        <f t="shared" si="83"/>
        <v>0</v>
      </c>
      <c r="AB734" s="148">
        <v>4564.38</v>
      </c>
      <c r="AC734" s="104" t="b">
        <f t="shared" si="79"/>
        <v>0</v>
      </c>
      <c r="AE734" s="135" t="s">
        <v>955</v>
      </c>
      <c r="AG734" s="105">
        <f t="shared" si="84"/>
        <v>0</v>
      </c>
      <c r="AH734" s="104">
        <f t="shared" si="80"/>
        <v>0</v>
      </c>
    </row>
    <row r="735" spans="1:34" ht="31.5" customHeight="1" x14ac:dyDescent="0.2">
      <c r="A735" s="70">
        <v>44593</v>
      </c>
      <c r="B735" s="66">
        <v>89850</v>
      </c>
      <c r="C735" s="99" t="s">
        <v>1885</v>
      </c>
      <c r="D735" s="65" t="s">
        <v>3</v>
      </c>
      <c r="E735" s="228" t="s">
        <v>122</v>
      </c>
      <c r="F735" s="246">
        <v>22</v>
      </c>
      <c r="G735" s="88">
        <v>22</v>
      </c>
      <c r="H735" s="88"/>
      <c r="I735" s="305">
        <v>22</v>
      </c>
      <c r="J735" s="345"/>
      <c r="K735" s="345"/>
      <c r="L735" s="235">
        <v>28.601399999999998</v>
      </c>
      <c r="M735" s="93">
        <v>629.23</v>
      </c>
      <c r="N735" s="311">
        <v>629.23</v>
      </c>
      <c r="O735" s="311"/>
      <c r="P735" s="311">
        <v>0</v>
      </c>
      <c r="Q735" s="311">
        <v>629.23079999999993</v>
      </c>
      <c r="R735" s="245">
        <v>-7.9999999991287041E-4</v>
      </c>
      <c r="S735" s="313">
        <v>0</v>
      </c>
      <c r="T735" s="299">
        <v>1.0000012713951971</v>
      </c>
      <c r="U735" s="277">
        <v>39.18</v>
      </c>
      <c r="V735" s="100"/>
      <c r="W735" s="100">
        <f t="shared" si="81"/>
        <v>27.755042784611998</v>
      </c>
      <c r="X735" s="101">
        <f t="shared" si="82"/>
        <v>0.70839823339999997</v>
      </c>
      <c r="Y735" s="102" t="b">
        <f t="shared" si="78"/>
        <v>0</v>
      </c>
      <c r="Z735" s="88">
        <v>39.18</v>
      </c>
      <c r="AA735" s="103">
        <f t="shared" si="83"/>
        <v>39.18</v>
      </c>
      <c r="AB735" s="82">
        <v>861.96</v>
      </c>
      <c r="AC735" s="104" t="b">
        <f t="shared" si="79"/>
        <v>0</v>
      </c>
      <c r="AE735" s="71" t="s">
        <v>966</v>
      </c>
      <c r="AG735" s="105">
        <f t="shared" si="84"/>
        <v>28.601399999999998</v>
      </c>
      <c r="AH735" s="104">
        <f t="shared" si="80"/>
        <v>629.23079999999993</v>
      </c>
    </row>
    <row r="736" spans="1:34" ht="36.75" customHeight="1" x14ac:dyDescent="0.2">
      <c r="A736" s="70">
        <v>44594</v>
      </c>
      <c r="B736" s="66">
        <v>89726</v>
      </c>
      <c r="C736" s="99" t="s">
        <v>1886</v>
      </c>
      <c r="D736" s="65" t="s">
        <v>3</v>
      </c>
      <c r="E736" s="228" t="s">
        <v>122</v>
      </c>
      <c r="F736" s="246">
        <v>8</v>
      </c>
      <c r="G736" s="88">
        <v>8</v>
      </c>
      <c r="H736" s="88"/>
      <c r="I736" s="305">
        <v>8</v>
      </c>
      <c r="J736" s="345"/>
      <c r="K736" s="345"/>
      <c r="L736" s="235">
        <v>9.6506000000000007</v>
      </c>
      <c r="M736" s="93">
        <v>77.2</v>
      </c>
      <c r="N736" s="311">
        <v>77.2</v>
      </c>
      <c r="O736" s="311"/>
      <c r="P736" s="311">
        <v>0</v>
      </c>
      <c r="Q736" s="311">
        <v>77.204800000000006</v>
      </c>
      <c r="R736" s="245">
        <v>-4.8000000000030241E-3</v>
      </c>
      <c r="S736" s="313">
        <v>0</v>
      </c>
      <c r="T736" s="299">
        <v>1.0000621761658031</v>
      </c>
      <c r="U736" s="277">
        <v>13.22</v>
      </c>
      <c r="V736" s="100"/>
      <c r="W736" s="100">
        <f t="shared" si="81"/>
        <v>9.3650246455480008</v>
      </c>
      <c r="X736" s="101">
        <f t="shared" si="82"/>
        <v>0.70839823340000008</v>
      </c>
      <c r="Y736" s="102" t="b">
        <f t="shared" si="78"/>
        <v>0</v>
      </c>
      <c r="Z736" s="88">
        <v>13.22</v>
      </c>
      <c r="AA736" s="103">
        <f t="shared" si="83"/>
        <v>13.22</v>
      </c>
      <c r="AB736" s="82">
        <v>105.76</v>
      </c>
      <c r="AC736" s="104" t="b">
        <f t="shared" si="79"/>
        <v>0</v>
      </c>
      <c r="AE736" s="106" t="s">
        <v>1396</v>
      </c>
      <c r="AG736" s="105">
        <f t="shared" si="84"/>
        <v>9.6506000000000007</v>
      </c>
      <c r="AH736" s="104">
        <f t="shared" si="80"/>
        <v>77.204800000000006</v>
      </c>
    </row>
    <row r="737" spans="1:34" ht="33.75" customHeight="1" x14ac:dyDescent="0.2">
      <c r="A737" s="70">
        <v>44595</v>
      </c>
      <c r="B737" s="66">
        <v>89856</v>
      </c>
      <c r="C737" s="99" t="s">
        <v>1891</v>
      </c>
      <c r="D737" s="65" t="s">
        <v>3</v>
      </c>
      <c r="E737" s="228" t="s">
        <v>122</v>
      </c>
      <c r="F737" s="246">
        <v>37</v>
      </c>
      <c r="G737" s="88">
        <v>37</v>
      </c>
      <c r="H737" s="88"/>
      <c r="I737" s="305">
        <v>37</v>
      </c>
      <c r="J737" s="345"/>
      <c r="K737" s="345"/>
      <c r="L737" s="235">
        <v>18.096699999999998</v>
      </c>
      <c r="M737" s="93">
        <v>669.57</v>
      </c>
      <c r="N737" s="311">
        <v>669.57</v>
      </c>
      <c r="O737" s="311"/>
      <c r="P737" s="311">
        <v>0</v>
      </c>
      <c r="Q737" s="311">
        <v>669.5779</v>
      </c>
      <c r="R737" s="245">
        <v>-7.899999999949614E-3</v>
      </c>
      <c r="S737" s="313">
        <v>0</v>
      </c>
      <c r="T737" s="299">
        <v>1.0000117986170227</v>
      </c>
      <c r="U737" s="277">
        <v>24.79</v>
      </c>
      <c r="V737" s="100"/>
      <c r="W737" s="100">
        <f t="shared" si="81"/>
        <v>17.561192205986</v>
      </c>
      <c r="X737" s="101">
        <f t="shared" si="82"/>
        <v>0.70839823340000008</v>
      </c>
      <c r="Y737" s="102" t="b">
        <f t="shared" si="78"/>
        <v>0</v>
      </c>
      <c r="Z737" s="88">
        <v>24.79</v>
      </c>
      <c r="AA737" s="103">
        <f t="shared" si="83"/>
        <v>24.79</v>
      </c>
      <c r="AB737" s="82">
        <v>917.23</v>
      </c>
      <c r="AC737" s="104" t="b">
        <f t="shared" si="79"/>
        <v>0</v>
      </c>
      <c r="AE737" s="106" t="s">
        <v>1387</v>
      </c>
      <c r="AG737" s="105">
        <f t="shared" si="84"/>
        <v>18.096699999999998</v>
      </c>
      <c r="AH737" s="104">
        <f t="shared" si="80"/>
        <v>669.5779</v>
      </c>
    </row>
    <row r="738" spans="1:34" ht="31.5" customHeight="1" x14ac:dyDescent="0.2">
      <c r="A738" s="70">
        <v>44596</v>
      </c>
      <c r="B738" s="66">
        <v>95693</v>
      </c>
      <c r="C738" s="99" t="s">
        <v>1892</v>
      </c>
      <c r="D738" s="65" t="s">
        <v>3</v>
      </c>
      <c r="E738" s="228" t="s">
        <v>122</v>
      </c>
      <c r="F738" s="246">
        <v>18</v>
      </c>
      <c r="G738" s="88">
        <v>18</v>
      </c>
      <c r="H738" s="88"/>
      <c r="I738" s="305">
        <v>18</v>
      </c>
      <c r="J738" s="345"/>
      <c r="K738" s="345"/>
      <c r="L738" s="235">
        <v>41.1355</v>
      </c>
      <c r="M738" s="93">
        <v>740.43</v>
      </c>
      <c r="N738" s="311">
        <v>740.43</v>
      </c>
      <c r="O738" s="311"/>
      <c r="P738" s="311">
        <v>0</v>
      </c>
      <c r="Q738" s="311">
        <v>740.43899999999996</v>
      </c>
      <c r="R738" s="245">
        <v>-9.0000000000145519E-3</v>
      </c>
      <c r="S738" s="313">
        <v>0</v>
      </c>
      <c r="T738" s="299">
        <v>1.0000121550990642</v>
      </c>
      <c r="U738" s="277">
        <v>56.35</v>
      </c>
      <c r="V738" s="100"/>
      <c r="W738" s="100">
        <f t="shared" si="81"/>
        <v>39.918240452089996</v>
      </c>
      <c r="X738" s="101">
        <f t="shared" si="82"/>
        <v>0.70839823339999997</v>
      </c>
      <c r="Y738" s="102" t="b">
        <f t="shared" ref="Y738:Y801" si="85">Z738=L738</f>
        <v>0</v>
      </c>
      <c r="Z738" s="88">
        <v>56.35</v>
      </c>
      <c r="AA738" s="103">
        <f t="shared" si="83"/>
        <v>56.35</v>
      </c>
      <c r="AB738" s="76">
        <v>1014.3</v>
      </c>
      <c r="AC738" s="104" t="b">
        <f t="shared" ref="AC738:AC801" si="86">AB738=M738</f>
        <v>0</v>
      </c>
      <c r="AE738" s="106" t="s">
        <v>1388</v>
      </c>
      <c r="AG738" s="105">
        <f t="shared" si="84"/>
        <v>41.1355</v>
      </c>
      <c r="AH738" s="104">
        <f t="shared" ref="AH738:AH801" si="87">F738*AG738</f>
        <v>740.43899999999996</v>
      </c>
    </row>
    <row r="739" spans="1:34" ht="19.5" customHeight="1" x14ac:dyDescent="0.2">
      <c r="A739" s="70">
        <v>44597</v>
      </c>
      <c r="B739" s="65" t="s">
        <v>376</v>
      </c>
      <c r="C739" s="99" t="s">
        <v>1894</v>
      </c>
      <c r="D739" s="65" t="s">
        <v>3</v>
      </c>
      <c r="E739" s="228" t="s">
        <v>216</v>
      </c>
      <c r="F739" s="246">
        <v>13</v>
      </c>
      <c r="G739" s="88">
        <v>13</v>
      </c>
      <c r="H739" s="88"/>
      <c r="I739" s="305">
        <v>13</v>
      </c>
      <c r="J739" s="345"/>
      <c r="K739" s="345"/>
      <c r="L739" s="235">
        <v>46.406099999999995</v>
      </c>
      <c r="M739" s="93">
        <v>603.27</v>
      </c>
      <c r="N739" s="311">
        <v>603.27</v>
      </c>
      <c r="O739" s="311"/>
      <c r="P739" s="311">
        <v>0</v>
      </c>
      <c r="Q739" s="311">
        <v>603.27929999999992</v>
      </c>
      <c r="R739" s="245">
        <v>-9.2999999999392458E-3</v>
      </c>
      <c r="S739" s="313">
        <v>0</v>
      </c>
      <c r="T739" s="299">
        <v>1.0000154159828931</v>
      </c>
      <c r="U739" s="277">
        <v>63.57</v>
      </c>
      <c r="V739" s="100"/>
      <c r="W739" s="100">
        <f t="shared" si="81"/>
        <v>45.032875697237998</v>
      </c>
      <c r="X739" s="101">
        <f t="shared" si="82"/>
        <v>0.70839823339999997</v>
      </c>
      <c r="Y739" s="102" t="b">
        <f t="shared" si="85"/>
        <v>0</v>
      </c>
      <c r="Z739" s="88">
        <v>63.57</v>
      </c>
      <c r="AA739" s="103">
        <f t="shared" si="83"/>
        <v>63.57</v>
      </c>
      <c r="AB739" s="82">
        <v>826.41</v>
      </c>
      <c r="AC739" s="104" t="b">
        <f t="shared" si="86"/>
        <v>0</v>
      </c>
      <c r="AE739" s="71" t="s">
        <v>968</v>
      </c>
      <c r="AG739" s="105">
        <f t="shared" si="84"/>
        <v>46.406099999999995</v>
      </c>
      <c r="AH739" s="104">
        <f t="shared" si="87"/>
        <v>603.27929999999992</v>
      </c>
    </row>
    <row r="740" spans="1:34" ht="30" customHeight="1" x14ac:dyDescent="0.2">
      <c r="A740" s="70">
        <v>44598</v>
      </c>
      <c r="B740" s="66">
        <v>89585</v>
      </c>
      <c r="C740" s="99" t="s">
        <v>1912</v>
      </c>
      <c r="D740" s="65" t="s">
        <v>3</v>
      </c>
      <c r="E740" s="228" t="s">
        <v>122</v>
      </c>
      <c r="F740" s="246">
        <v>16</v>
      </c>
      <c r="G740" s="88">
        <v>16</v>
      </c>
      <c r="H740" s="88"/>
      <c r="I740" s="305">
        <v>16</v>
      </c>
      <c r="J740" s="345"/>
      <c r="K740" s="345"/>
      <c r="L740" s="235">
        <v>38.266599999999997</v>
      </c>
      <c r="M740" s="93">
        <v>612.26</v>
      </c>
      <c r="N740" s="311">
        <v>612.26</v>
      </c>
      <c r="O740" s="311"/>
      <c r="P740" s="311">
        <v>0</v>
      </c>
      <c r="Q740" s="311">
        <v>612.26559999999995</v>
      </c>
      <c r="R740" s="245">
        <v>-5.599999999958527E-3</v>
      </c>
      <c r="S740" s="313">
        <v>0</v>
      </c>
      <c r="T740" s="299">
        <v>1.0000091464410543</v>
      </c>
      <c r="U740" s="277">
        <v>52.42</v>
      </c>
      <c r="V740" s="100"/>
      <c r="W740" s="100">
        <f t="shared" si="81"/>
        <v>37.134235394827996</v>
      </c>
      <c r="X740" s="101">
        <f t="shared" si="82"/>
        <v>0.70839823339999985</v>
      </c>
      <c r="Y740" s="102" t="b">
        <f t="shared" si="85"/>
        <v>0</v>
      </c>
      <c r="Z740" s="88">
        <v>52.42</v>
      </c>
      <c r="AA740" s="103">
        <f t="shared" si="83"/>
        <v>52.42</v>
      </c>
      <c r="AB740" s="82">
        <v>838.72</v>
      </c>
      <c r="AC740" s="104" t="b">
        <f t="shared" si="86"/>
        <v>0</v>
      </c>
      <c r="AE740" s="106" t="s">
        <v>1397</v>
      </c>
      <c r="AG740" s="105">
        <f t="shared" si="84"/>
        <v>38.266599999999997</v>
      </c>
      <c r="AH740" s="104">
        <f t="shared" si="87"/>
        <v>612.26559999999995</v>
      </c>
    </row>
    <row r="741" spans="1:34" ht="15.75" customHeight="1" x14ac:dyDescent="0.2">
      <c r="A741" s="143" t="s">
        <v>981</v>
      </c>
      <c r="B741" s="144"/>
      <c r="C741" s="135" t="s">
        <v>1901</v>
      </c>
      <c r="D741" s="145"/>
      <c r="E741" s="233"/>
      <c r="F741" s="256"/>
      <c r="G741" s="145"/>
      <c r="H741" s="145"/>
      <c r="I741" s="309"/>
      <c r="J741" s="350"/>
      <c r="K741" s="350"/>
      <c r="L741" s="239"/>
      <c r="M741" s="146">
        <v>3386.74</v>
      </c>
      <c r="N741" s="146"/>
      <c r="O741" s="146"/>
      <c r="P741" s="146">
        <v>0</v>
      </c>
      <c r="Q741" s="146">
        <v>3386.7474000000002</v>
      </c>
      <c r="R741" s="267">
        <v>0</v>
      </c>
      <c r="S741" s="293">
        <v>0</v>
      </c>
      <c r="T741" s="267"/>
      <c r="U741" s="283"/>
      <c r="V741" s="100"/>
      <c r="W741" s="100">
        <f t="shared" si="81"/>
        <v>0</v>
      </c>
      <c r="X741" s="101" t="e">
        <f t="shared" si="82"/>
        <v>#DIV/0!</v>
      </c>
      <c r="Y741" s="102" t="b">
        <f t="shared" si="85"/>
        <v>1</v>
      </c>
      <c r="Z741" s="145"/>
      <c r="AA741" s="103">
        <f t="shared" si="83"/>
        <v>0</v>
      </c>
      <c r="AB741" s="148">
        <v>4639.38</v>
      </c>
      <c r="AC741" s="104" t="b">
        <f t="shared" si="86"/>
        <v>0</v>
      </c>
      <c r="AE741" s="135" t="s">
        <v>972</v>
      </c>
      <c r="AG741" s="105">
        <f t="shared" si="84"/>
        <v>0</v>
      </c>
      <c r="AH741" s="104">
        <f t="shared" si="87"/>
        <v>0</v>
      </c>
    </row>
    <row r="742" spans="1:34" ht="30.75" customHeight="1" x14ac:dyDescent="0.2">
      <c r="A742" s="70">
        <v>44621</v>
      </c>
      <c r="B742" s="66">
        <v>97902</v>
      </c>
      <c r="C742" s="99" t="s">
        <v>1902</v>
      </c>
      <c r="D742" s="65" t="s">
        <v>3</v>
      </c>
      <c r="E742" s="228" t="s">
        <v>122</v>
      </c>
      <c r="F742" s="246">
        <v>6</v>
      </c>
      <c r="G742" s="88">
        <v>6</v>
      </c>
      <c r="H742" s="88"/>
      <c r="I742" s="305">
        <v>6</v>
      </c>
      <c r="J742" s="345"/>
      <c r="K742" s="345"/>
      <c r="L742" s="235">
        <v>564.4579</v>
      </c>
      <c r="M742" s="93">
        <v>3386.74</v>
      </c>
      <c r="N742" s="311">
        <v>3386.74</v>
      </c>
      <c r="O742" s="311"/>
      <c r="P742" s="311">
        <v>0</v>
      </c>
      <c r="Q742" s="311">
        <v>3386.7474000000002</v>
      </c>
      <c r="R742" s="245">
        <v>0</v>
      </c>
      <c r="S742" s="313">
        <v>0</v>
      </c>
      <c r="T742" s="299">
        <v>1.0000021849920573</v>
      </c>
      <c r="U742" s="277">
        <v>773.23</v>
      </c>
      <c r="V742" s="100"/>
      <c r="W742" s="100">
        <f t="shared" si="81"/>
        <v>547.754766011882</v>
      </c>
      <c r="X742" s="101">
        <f t="shared" si="82"/>
        <v>0.70839823339999997</v>
      </c>
      <c r="Y742" s="102" t="b">
        <f t="shared" si="85"/>
        <v>0</v>
      </c>
      <c r="Z742" s="88">
        <v>773.23</v>
      </c>
      <c r="AA742" s="103">
        <f t="shared" si="83"/>
        <v>773.23</v>
      </c>
      <c r="AB742" s="76">
        <v>4639.38</v>
      </c>
      <c r="AC742" s="104" t="b">
        <f t="shared" si="86"/>
        <v>0</v>
      </c>
      <c r="AE742" s="71" t="s">
        <v>1245</v>
      </c>
      <c r="AG742" s="105">
        <f t="shared" si="84"/>
        <v>564.4579</v>
      </c>
      <c r="AH742" s="104">
        <f t="shared" si="87"/>
        <v>3386.7474000000002</v>
      </c>
    </row>
    <row r="743" spans="1:34" ht="20.25" customHeight="1" x14ac:dyDescent="0.2">
      <c r="A743" s="143" t="s">
        <v>982</v>
      </c>
      <c r="B743" s="144"/>
      <c r="C743" s="135" t="s">
        <v>1903</v>
      </c>
      <c r="D743" s="145"/>
      <c r="E743" s="233"/>
      <c r="F743" s="256"/>
      <c r="G743" s="145"/>
      <c r="H743" s="145"/>
      <c r="I743" s="309"/>
      <c r="J743" s="350"/>
      <c r="K743" s="350"/>
      <c r="L743" s="239"/>
      <c r="M743" s="146">
        <v>738.64</v>
      </c>
      <c r="N743" s="146"/>
      <c r="O743" s="146"/>
      <c r="P743" s="146">
        <v>0</v>
      </c>
      <c r="Q743" s="146">
        <v>0</v>
      </c>
      <c r="R743" s="267">
        <v>738.64</v>
      </c>
      <c r="S743" s="293">
        <v>0</v>
      </c>
      <c r="T743" s="267"/>
      <c r="U743" s="283"/>
      <c r="V743" s="100"/>
      <c r="W743" s="100">
        <f t="shared" si="81"/>
        <v>0</v>
      </c>
      <c r="X743" s="101" t="e">
        <f t="shared" si="82"/>
        <v>#DIV/0!</v>
      </c>
      <c r="Y743" s="102" t="b">
        <f t="shared" si="85"/>
        <v>1</v>
      </c>
      <c r="Z743" s="145"/>
      <c r="AA743" s="103">
        <f t="shared" si="83"/>
        <v>0</v>
      </c>
      <c r="AB743" s="148">
        <v>1011.84</v>
      </c>
      <c r="AC743" s="104" t="b">
        <f t="shared" si="86"/>
        <v>0</v>
      </c>
      <c r="AE743" s="135" t="s">
        <v>973</v>
      </c>
      <c r="AG743" s="105">
        <f t="shared" si="84"/>
        <v>0</v>
      </c>
      <c r="AH743" s="104">
        <f t="shared" si="87"/>
        <v>0</v>
      </c>
    </row>
    <row r="744" spans="1:34" ht="18.75" customHeight="1" x14ac:dyDescent="0.2">
      <c r="A744" s="70">
        <v>44652</v>
      </c>
      <c r="B744" s="65" t="s">
        <v>383</v>
      </c>
      <c r="C744" s="99" t="s">
        <v>1913</v>
      </c>
      <c r="D744" s="65" t="s">
        <v>3</v>
      </c>
      <c r="E744" s="228" t="s">
        <v>122</v>
      </c>
      <c r="F744" s="248">
        <v>17</v>
      </c>
      <c r="G744" s="86"/>
      <c r="H744" s="86"/>
      <c r="I744" s="305">
        <v>0</v>
      </c>
      <c r="J744" s="345"/>
      <c r="K744" s="345"/>
      <c r="L744" s="235">
        <v>43.449600000000004</v>
      </c>
      <c r="M744" s="93">
        <v>738.64</v>
      </c>
      <c r="N744" s="311">
        <v>0</v>
      </c>
      <c r="O744" s="311"/>
      <c r="P744" s="311"/>
      <c r="Q744" s="311">
        <v>0</v>
      </c>
      <c r="R744" s="245">
        <v>738.64</v>
      </c>
      <c r="S744" s="313">
        <v>0</v>
      </c>
      <c r="T744" s="299">
        <v>0</v>
      </c>
      <c r="U744" s="277">
        <v>59.52</v>
      </c>
      <c r="V744" s="100"/>
      <c r="W744" s="100">
        <f t="shared" si="81"/>
        <v>42.163862851967998</v>
      </c>
      <c r="X744" s="101">
        <f t="shared" si="82"/>
        <v>0.70839823339999997</v>
      </c>
      <c r="Y744" s="102" t="b">
        <f t="shared" si="85"/>
        <v>0</v>
      </c>
      <c r="Z744" s="88">
        <v>59.52</v>
      </c>
      <c r="AA744" s="103">
        <f t="shared" si="83"/>
        <v>59.52</v>
      </c>
      <c r="AB744" s="76">
        <v>1011.84</v>
      </c>
      <c r="AC744" s="104" t="b">
        <f t="shared" si="86"/>
        <v>0</v>
      </c>
      <c r="AE744" s="71" t="s">
        <v>983</v>
      </c>
      <c r="AG744" s="105">
        <f t="shared" si="84"/>
        <v>43.449600000000004</v>
      </c>
      <c r="AH744" s="104">
        <f t="shared" si="87"/>
        <v>738.64320000000009</v>
      </c>
    </row>
    <row r="745" spans="1:34" ht="20.25" customHeight="1" x14ac:dyDescent="0.2">
      <c r="A745" s="143" t="s">
        <v>984</v>
      </c>
      <c r="B745" s="144"/>
      <c r="C745" s="135" t="s">
        <v>1660</v>
      </c>
      <c r="D745" s="145"/>
      <c r="E745" s="233"/>
      <c r="F745" s="256"/>
      <c r="G745" s="145"/>
      <c r="H745" s="145"/>
      <c r="I745" s="309"/>
      <c r="J745" s="350"/>
      <c r="K745" s="350"/>
      <c r="L745" s="239"/>
      <c r="M745" s="146">
        <v>9073.7999999999993</v>
      </c>
      <c r="N745" s="146"/>
      <c r="O745" s="146"/>
      <c r="P745" s="146">
        <v>0</v>
      </c>
      <c r="Q745" s="146">
        <v>9073.8123999999989</v>
      </c>
      <c r="R745" s="267">
        <v>0</v>
      </c>
      <c r="S745" s="293"/>
      <c r="T745" s="267"/>
      <c r="U745" s="283"/>
      <c r="V745" s="100"/>
      <c r="W745" s="100">
        <f t="shared" si="81"/>
        <v>0</v>
      </c>
      <c r="X745" s="101" t="e">
        <f t="shared" si="82"/>
        <v>#DIV/0!</v>
      </c>
      <c r="Y745" s="102" t="b">
        <f t="shared" si="85"/>
        <v>1</v>
      </c>
      <c r="Z745" s="145"/>
      <c r="AA745" s="103">
        <f t="shared" si="83"/>
        <v>0</v>
      </c>
      <c r="AB745" s="148">
        <v>12429.88</v>
      </c>
      <c r="AC745" s="104" t="b">
        <f t="shared" si="86"/>
        <v>0</v>
      </c>
      <c r="AE745" s="135" t="s">
        <v>705</v>
      </c>
      <c r="AG745" s="105">
        <f t="shared" si="84"/>
        <v>0</v>
      </c>
      <c r="AH745" s="104">
        <f t="shared" si="87"/>
        <v>0</v>
      </c>
    </row>
    <row r="746" spans="1:34" ht="37.5" customHeight="1" x14ac:dyDescent="0.2">
      <c r="A746" s="70">
        <v>44682</v>
      </c>
      <c r="B746" s="66">
        <v>100323</v>
      </c>
      <c r="C746" s="99" t="s">
        <v>1731</v>
      </c>
      <c r="D746" s="65" t="s">
        <v>3</v>
      </c>
      <c r="E746" s="228" t="s">
        <v>9</v>
      </c>
      <c r="F746" s="246">
        <v>8</v>
      </c>
      <c r="G746" s="88">
        <v>8</v>
      </c>
      <c r="H746" s="88"/>
      <c r="I746" s="305">
        <v>8</v>
      </c>
      <c r="J746" s="345"/>
      <c r="K746" s="345"/>
      <c r="L746" s="235">
        <v>206.15199999999999</v>
      </c>
      <c r="M746" s="93">
        <v>1649.21</v>
      </c>
      <c r="N746" s="311">
        <v>1649.21</v>
      </c>
      <c r="O746" s="311"/>
      <c r="P746" s="311">
        <v>0</v>
      </c>
      <c r="Q746" s="311">
        <v>1649.2159999999999</v>
      </c>
      <c r="R746" s="245">
        <v>0</v>
      </c>
      <c r="S746" s="313">
        <v>0</v>
      </c>
      <c r="T746" s="299">
        <v>1.0000036381055171</v>
      </c>
      <c r="U746" s="277">
        <v>282.39999999999998</v>
      </c>
      <c r="V746" s="100"/>
      <c r="W746" s="100">
        <f t="shared" si="81"/>
        <v>200.05166111215996</v>
      </c>
      <c r="X746" s="101">
        <f t="shared" si="82"/>
        <v>0.70839823339999997</v>
      </c>
      <c r="Y746" s="102" t="b">
        <f t="shared" si="85"/>
        <v>0</v>
      </c>
      <c r="Z746" s="88">
        <v>282.39999999999998</v>
      </c>
      <c r="AA746" s="103">
        <f t="shared" si="83"/>
        <v>282.39999999999998</v>
      </c>
      <c r="AB746" s="76">
        <v>2259.1999999999998</v>
      </c>
      <c r="AC746" s="104" t="b">
        <f t="shared" si="86"/>
        <v>0</v>
      </c>
      <c r="AE746" s="106" t="s">
        <v>1327</v>
      </c>
      <c r="AG746" s="105">
        <f t="shared" si="84"/>
        <v>206.15199999999999</v>
      </c>
      <c r="AH746" s="104">
        <f t="shared" si="87"/>
        <v>1649.2159999999999</v>
      </c>
    </row>
    <row r="747" spans="1:34" ht="18.75" customHeight="1" x14ac:dyDescent="0.2">
      <c r="A747" s="70">
        <v>44683</v>
      </c>
      <c r="B747" s="66">
        <v>93358</v>
      </c>
      <c r="C747" s="99" t="s">
        <v>1661</v>
      </c>
      <c r="D747" s="65" t="s">
        <v>3</v>
      </c>
      <c r="E747" s="228" t="s">
        <v>9</v>
      </c>
      <c r="F747" s="246">
        <v>67</v>
      </c>
      <c r="G747" s="88">
        <v>67</v>
      </c>
      <c r="H747" s="88"/>
      <c r="I747" s="305">
        <v>67</v>
      </c>
      <c r="J747" s="345"/>
      <c r="K747" s="345"/>
      <c r="L747" s="235">
        <v>86.702100000000002</v>
      </c>
      <c r="M747" s="93">
        <v>5809.04</v>
      </c>
      <c r="N747" s="311">
        <v>5809.04</v>
      </c>
      <c r="O747" s="311"/>
      <c r="P747" s="311">
        <v>0</v>
      </c>
      <c r="Q747" s="311">
        <v>5809.0407000000005</v>
      </c>
      <c r="R747" s="245">
        <v>0</v>
      </c>
      <c r="S747" s="313">
        <v>0</v>
      </c>
      <c r="T747" s="299">
        <v>1.0000001205018385</v>
      </c>
      <c r="U747" s="277">
        <v>118.77</v>
      </c>
      <c r="V747" s="100"/>
      <c r="W747" s="100">
        <f t="shared" si="81"/>
        <v>84.136458180917998</v>
      </c>
      <c r="X747" s="101">
        <f t="shared" si="82"/>
        <v>0.70839823339999997</v>
      </c>
      <c r="Y747" s="102" t="b">
        <f t="shared" si="85"/>
        <v>0</v>
      </c>
      <c r="Z747" s="88">
        <v>118.77</v>
      </c>
      <c r="AA747" s="103">
        <f t="shared" si="83"/>
        <v>118.77</v>
      </c>
      <c r="AB747" s="76">
        <v>7957.59</v>
      </c>
      <c r="AC747" s="104" t="b">
        <f t="shared" si="86"/>
        <v>0</v>
      </c>
      <c r="AE747" s="71" t="s">
        <v>706</v>
      </c>
      <c r="AG747" s="105">
        <f t="shared" si="84"/>
        <v>86.702100000000002</v>
      </c>
      <c r="AH747" s="104">
        <f t="shared" si="87"/>
        <v>5809.0407000000005</v>
      </c>
    </row>
    <row r="748" spans="1:34" ht="17.25" customHeight="1" x14ac:dyDescent="0.2">
      <c r="A748" s="70">
        <v>44684</v>
      </c>
      <c r="B748" s="66">
        <v>93382</v>
      </c>
      <c r="C748" s="99" t="s">
        <v>1662</v>
      </c>
      <c r="D748" s="65" t="s">
        <v>3</v>
      </c>
      <c r="E748" s="228" t="s">
        <v>9</v>
      </c>
      <c r="F748" s="246">
        <v>59</v>
      </c>
      <c r="G748" s="88">
        <v>59</v>
      </c>
      <c r="H748" s="88"/>
      <c r="I748" s="305">
        <v>59</v>
      </c>
      <c r="J748" s="345"/>
      <c r="K748" s="345"/>
      <c r="L748" s="235">
        <v>27.382299999999997</v>
      </c>
      <c r="M748" s="93">
        <v>1615.55</v>
      </c>
      <c r="N748" s="311">
        <v>1615.55</v>
      </c>
      <c r="O748" s="311"/>
      <c r="P748" s="311">
        <v>0</v>
      </c>
      <c r="Q748" s="311">
        <v>1615.5556999999999</v>
      </c>
      <c r="R748" s="245">
        <v>0</v>
      </c>
      <c r="S748" s="313">
        <v>0</v>
      </c>
      <c r="T748" s="299">
        <v>1.0000035282102071</v>
      </c>
      <c r="U748" s="277">
        <v>37.51</v>
      </c>
      <c r="V748" s="100"/>
      <c r="W748" s="100">
        <f t="shared" si="81"/>
        <v>26.572017734833999</v>
      </c>
      <c r="X748" s="101">
        <f t="shared" si="82"/>
        <v>0.70839823339999997</v>
      </c>
      <c r="Y748" s="102" t="b">
        <f t="shared" si="85"/>
        <v>0</v>
      </c>
      <c r="Z748" s="88">
        <v>37.51</v>
      </c>
      <c r="AA748" s="103">
        <f t="shared" si="83"/>
        <v>37.51</v>
      </c>
      <c r="AB748" s="76">
        <v>2213.09</v>
      </c>
      <c r="AC748" s="104" t="b">
        <f t="shared" si="86"/>
        <v>0</v>
      </c>
      <c r="AE748" s="71" t="s">
        <v>707</v>
      </c>
      <c r="AG748" s="105">
        <f t="shared" si="84"/>
        <v>27.382299999999997</v>
      </c>
      <c r="AH748" s="104">
        <f t="shared" si="87"/>
        <v>1615.5556999999999</v>
      </c>
    </row>
    <row r="749" spans="1:34" ht="17.25" customHeight="1" x14ac:dyDescent="0.2">
      <c r="A749" s="143" t="s">
        <v>985</v>
      </c>
      <c r="B749" s="144"/>
      <c r="C749" s="135" t="s">
        <v>1914</v>
      </c>
      <c r="D749" s="145"/>
      <c r="E749" s="233"/>
      <c r="F749" s="256"/>
      <c r="G749" s="145"/>
      <c r="H749" s="145"/>
      <c r="I749" s="309"/>
      <c r="J749" s="350"/>
      <c r="K749" s="350"/>
      <c r="L749" s="239"/>
      <c r="M749" s="146">
        <v>737.38</v>
      </c>
      <c r="N749" s="146"/>
      <c r="O749" s="146"/>
      <c r="P749" s="146">
        <v>0</v>
      </c>
      <c r="Q749" s="146">
        <v>0</v>
      </c>
      <c r="R749" s="267">
        <v>737.38</v>
      </c>
      <c r="S749" s="293">
        <v>0</v>
      </c>
      <c r="T749" s="267"/>
      <c r="U749" s="283"/>
      <c r="V749" s="100"/>
      <c r="W749" s="100">
        <f t="shared" si="81"/>
        <v>0</v>
      </c>
      <c r="X749" s="101" t="e">
        <f t="shared" si="82"/>
        <v>#DIV/0!</v>
      </c>
      <c r="Y749" s="102" t="b">
        <f t="shared" si="85"/>
        <v>1</v>
      </c>
      <c r="Z749" s="145"/>
      <c r="AA749" s="103">
        <f t="shared" si="83"/>
        <v>0</v>
      </c>
      <c r="AB749" s="148">
        <v>1010.14</v>
      </c>
      <c r="AC749" s="104" t="b">
        <f t="shared" si="86"/>
        <v>0</v>
      </c>
      <c r="AE749" s="135" t="s">
        <v>986</v>
      </c>
      <c r="AG749" s="105">
        <f t="shared" si="84"/>
        <v>0</v>
      </c>
      <c r="AH749" s="104">
        <f t="shared" si="87"/>
        <v>0</v>
      </c>
    </row>
    <row r="750" spans="1:34" ht="30" x14ac:dyDescent="0.2">
      <c r="A750" s="70">
        <v>44713</v>
      </c>
      <c r="B750" s="66">
        <v>103011</v>
      </c>
      <c r="C750" s="99" t="s">
        <v>1915</v>
      </c>
      <c r="D750" s="65" t="s">
        <v>3</v>
      </c>
      <c r="E750" s="228" t="s">
        <v>122</v>
      </c>
      <c r="F750" s="246">
        <v>2</v>
      </c>
      <c r="G750" s="88"/>
      <c r="H750" s="88"/>
      <c r="I750" s="305">
        <v>0</v>
      </c>
      <c r="J750" s="345"/>
      <c r="K750" s="345"/>
      <c r="L750" s="235">
        <v>82.30019999999999</v>
      </c>
      <c r="M750" s="93">
        <v>164.6</v>
      </c>
      <c r="N750" s="311">
        <v>0</v>
      </c>
      <c r="O750" s="311"/>
      <c r="P750" s="311">
        <v>0</v>
      </c>
      <c r="Q750" s="311">
        <v>0</v>
      </c>
      <c r="R750" s="245">
        <v>164.6</v>
      </c>
      <c r="S750" s="313">
        <v>0</v>
      </c>
      <c r="T750" s="299">
        <v>0</v>
      </c>
      <c r="U750" s="277">
        <v>112.74</v>
      </c>
      <c r="V750" s="100"/>
      <c r="W750" s="100">
        <f t="shared" si="81"/>
        <v>79.864816833515988</v>
      </c>
      <c r="X750" s="101">
        <f t="shared" si="82"/>
        <v>0.70839823339999997</v>
      </c>
      <c r="Y750" s="102" t="b">
        <f t="shared" si="85"/>
        <v>0</v>
      </c>
      <c r="Z750" s="88">
        <v>112.74</v>
      </c>
      <c r="AA750" s="103">
        <f t="shared" si="83"/>
        <v>112.74</v>
      </c>
      <c r="AB750" s="82">
        <v>225.48</v>
      </c>
      <c r="AC750" s="104" t="b">
        <f t="shared" si="86"/>
        <v>0</v>
      </c>
      <c r="AE750" s="71" t="s">
        <v>987</v>
      </c>
      <c r="AG750" s="105">
        <f t="shared" si="84"/>
        <v>82.30019999999999</v>
      </c>
      <c r="AH750" s="104">
        <f t="shared" si="87"/>
        <v>164.60039999999998</v>
      </c>
    </row>
    <row r="751" spans="1:34" ht="18.75" customHeight="1" x14ac:dyDescent="0.2">
      <c r="A751" s="70">
        <v>44714</v>
      </c>
      <c r="B751" s="66">
        <v>95250</v>
      </c>
      <c r="C751" s="99" t="s">
        <v>1916</v>
      </c>
      <c r="D751" s="65" t="s">
        <v>3</v>
      </c>
      <c r="E751" s="228" t="s">
        <v>122</v>
      </c>
      <c r="F751" s="246">
        <v>3</v>
      </c>
      <c r="G751" s="88"/>
      <c r="H751" s="88"/>
      <c r="I751" s="305">
        <v>0</v>
      </c>
      <c r="J751" s="345"/>
      <c r="K751" s="345"/>
      <c r="L751" s="235">
        <v>78.489599999999996</v>
      </c>
      <c r="M751" s="93">
        <v>235.46</v>
      </c>
      <c r="N751" s="311">
        <v>0</v>
      </c>
      <c r="O751" s="311"/>
      <c r="P751" s="311">
        <v>0</v>
      </c>
      <c r="Q751" s="311">
        <v>0</v>
      </c>
      <c r="R751" s="245">
        <v>235.46</v>
      </c>
      <c r="S751" s="313">
        <v>0</v>
      </c>
      <c r="T751" s="299">
        <v>0</v>
      </c>
      <c r="U751" s="277">
        <v>107.52</v>
      </c>
      <c r="V751" s="100"/>
      <c r="W751" s="100">
        <f t="shared" si="81"/>
        <v>76.166978055167988</v>
      </c>
      <c r="X751" s="101">
        <f t="shared" si="82"/>
        <v>0.70839823339999997</v>
      </c>
      <c r="Y751" s="102" t="b">
        <f t="shared" si="85"/>
        <v>0</v>
      </c>
      <c r="Z751" s="86">
        <v>107.52</v>
      </c>
      <c r="AA751" s="103">
        <f t="shared" si="83"/>
        <v>107.52</v>
      </c>
      <c r="AB751" s="82">
        <v>322.56</v>
      </c>
      <c r="AC751" s="104" t="b">
        <f t="shared" si="86"/>
        <v>0</v>
      </c>
      <c r="AE751" s="71" t="s">
        <v>988</v>
      </c>
      <c r="AG751" s="105">
        <f t="shared" si="84"/>
        <v>78.489599999999996</v>
      </c>
      <c r="AH751" s="104">
        <f t="shared" si="87"/>
        <v>235.46879999999999</v>
      </c>
    </row>
    <row r="752" spans="1:34" ht="33.75" customHeight="1" x14ac:dyDescent="0.2">
      <c r="A752" s="70">
        <v>44715</v>
      </c>
      <c r="B752" s="66">
        <v>94704</v>
      </c>
      <c r="C752" s="99" t="s">
        <v>1868</v>
      </c>
      <c r="D752" s="65" t="s">
        <v>3</v>
      </c>
      <c r="E752" s="228" t="s">
        <v>122</v>
      </c>
      <c r="F752" s="246">
        <v>3</v>
      </c>
      <c r="G752" s="88"/>
      <c r="H752" s="88"/>
      <c r="I752" s="305">
        <v>0</v>
      </c>
      <c r="J752" s="345"/>
      <c r="K752" s="345"/>
      <c r="L752" s="235">
        <v>21.724800000000002</v>
      </c>
      <c r="M752" s="93">
        <v>65.17</v>
      </c>
      <c r="N752" s="311">
        <v>0</v>
      </c>
      <c r="O752" s="311"/>
      <c r="P752" s="311">
        <v>0</v>
      </c>
      <c r="Q752" s="311">
        <v>0</v>
      </c>
      <c r="R752" s="245">
        <v>65.17</v>
      </c>
      <c r="S752" s="313">
        <v>0</v>
      </c>
      <c r="T752" s="299">
        <v>0</v>
      </c>
      <c r="U752" s="277">
        <v>29.76</v>
      </c>
      <c r="V752" s="100"/>
      <c r="W752" s="100">
        <f t="shared" si="81"/>
        <v>21.081931425983999</v>
      </c>
      <c r="X752" s="101">
        <f t="shared" si="82"/>
        <v>0.70839823339999997</v>
      </c>
      <c r="Y752" s="102" t="b">
        <f t="shared" si="85"/>
        <v>0</v>
      </c>
      <c r="Z752" s="88">
        <v>29.76</v>
      </c>
      <c r="AA752" s="103">
        <f t="shared" si="83"/>
        <v>29.76</v>
      </c>
      <c r="AB752" s="82">
        <v>89.28</v>
      </c>
      <c r="AC752" s="104" t="b">
        <f t="shared" si="86"/>
        <v>0</v>
      </c>
      <c r="AE752" s="106" t="s">
        <v>1373</v>
      </c>
      <c r="AG752" s="105">
        <f t="shared" si="84"/>
        <v>21.724800000000002</v>
      </c>
      <c r="AH752" s="104">
        <f t="shared" si="87"/>
        <v>65.174400000000006</v>
      </c>
    </row>
    <row r="753" spans="1:34" ht="18.75" customHeight="1" x14ac:dyDescent="0.2">
      <c r="A753" s="70">
        <v>44716</v>
      </c>
      <c r="B753" s="65" t="s">
        <v>384</v>
      </c>
      <c r="C753" s="99" t="s">
        <v>1917</v>
      </c>
      <c r="D753" s="65" t="s">
        <v>3</v>
      </c>
      <c r="E753" s="228" t="s">
        <v>122</v>
      </c>
      <c r="F753" s="246">
        <v>2</v>
      </c>
      <c r="G753" s="88"/>
      <c r="H753" s="88"/>
      <c r="I753" s="305">
        <v>0</v>
      </c>
      <c r="J753" s="345"/>
      <c r="K753" s="345"/>
      <c r="L753" s="235">
        <v>102.03210000000001</v>
      </c>
      <c r="M753" s="93">
        <v>204.06</v>
      </c>
      <c r="N753" s="311">
        <v>0</v>
      </c>
      <c r="O753" s="311"/>
      <c r="P753" s="311">
        <v>0</v>
      </c>
      <c r="Q753" s="311">
        <v>0</v>
      </c>
      <c r="R753" s="245">
        <v>204.06</v>
      </c>
      <c r="S753" s="313">
        <v>0</v>
      </c>
      <c r="T753" s="299">
        <v>0</v>
      </c>
      <c r="U753" s="277">
        <v>139.77000000000001</v>
      </c>
      <c r="V753" s="100"/>
      <c r="W753" s="100">
        <f t="shared" si="81"/>
        <v>99.012821082317998</v>
      </c>
      <c r="X753" s="101">
        <f t="shared" si="82"/>
        <v>0.70839823339999997</v>
      </c>
      <c r="Y753" s="102" t="b">
        <f t="shared" si="85"/>
        <v>0</v>
      </c>
      <c r="Z753" s="88">
        <v>139.77000000000001</v>
      </c>
      <c r="AA753" s="103">
        <f t="shared" si="83"/>
        <v>139.77000000000001</v>
      </c>
      <c r="AB753" s="82">
        <v>279.54000000000002</v>
      </c>
      <c r="AC753" s="104" t="b">
        <f t="shared" si="86"/>
        <v>0</v>
      </c>
      <c r="AE753" s="71" t="s">
        <v>989</v>
      </c>
      <c r="AG753" s="105">
        <f t="shared" si="84"/>
        <v>102.03210000000001</v>
      </c>
      <c r="AH753" s="104">
        <f t="shared" si="87"/>
        <v>204.06420000000003</v>
      </c>
    </row>
    <row r="754" spans="1:34" ht="32.25" customHeight="1" x14ac:dyDescent="0.2">
      <c r="A754" s="70">
        <v>44717</v>
      </c>
      <c r="B754" s="66">
        <v>89435</v>
      </c>
      <c r="C754" s="99" t="s">
        <v>1918</v>
      </c>
      <c r="D754" s="65" t="s">
        <v>3</v>
      </c>
      <c r="E754" s="228" t="s">
        <v>122</v>
      </c>
      <c r="F754" s="246">
        <v>4</v>
      </c>
      <c r="G754" s="88"/>
      <c r="H754" s="88"/>
      <c r="I754" s="305">
        <v>0</v>
      </c>
      <c r="J754" s="345"/>
      <c r="K754" s="345"/>
      <c r="L754" s="235">
        <v>17.023600000000002</v>
      </c>
      <c r="M754" s="93">
        <v>68.09</v>
      </c>
      <c r="N754" s="311">
        <v>0</v>
      </c>
      <c r="O754" s="311"/>
      <c r="P754" s="311"/>
      <c r="Q754" s="311">
        <v>0</v>
      </c>
      <c r="R754" s="245">
        <v>68.09</v>
      </c>
      <c r="S754" s="313">
        <v>0</v>
      </c>
      <c r="T754" s="299">
        <v>0</v>
      </c>
      <c r="U754" s="277">
        <v>23.32</v>
      </c>
      <c r="V754" s="100"/>
      <c r="W754" s="100">
        <f t="shared" si="81"/>
        <v>16.519846802888001</v>
      </c>
      <c r="X754" s="101">
        <f t="shared" si="82"/>
        <v>0.70839823340000008</v>
      </c>
      <c r="Y754" s="102" t="b">
        <f t="shared" si="85"/>
        <v>0</v>
      </c>
      <c r="Z754" s="88">
        <v>23.32</v>
      </c>
      <c r="AA754" s="103">
        <f t="shared" si="83"/>
        <v>23.32</v>
      </c>
      <c r="AB754" s="82">
        <v>93.28</v>
      </c>
      <c r="AC754" s="104" t="b">
        <f t="shared" si="86"/>
        <v>0</v>
      </c>
      <c r="AE754" s="106" t="s">
        <v>1398</v>
      </c>
      <c r="AG754" s="105">
        <f t="shared" si="84"/>
        <v>17.023600000000002</v>
      </c>
      <c r="AH754" s="104">
        <f t="shared" si="87"/>
        <v>68.094400000000007</v>
      </c>
    </row>
    <row r="755" spans="1:34" ht="20.25" customHeight="1" x14ac:dyDescent="0.2">
      <c r="A755" s="143" t="s">
        <v>990</v>
      </c>
      <c r="B755" s="144"/>
      <c r="C755" s="135" t="s">
        <v>1756</v>
      </c>
      <c r="D755" s="145"/>
      <c r="E755" s="233"/>
      <c r="F755" s="256"/>
      <c r="G755" s="145"/>
      <c r="H755" s="145"/>
      <c r="I755" s="309"/>
      <c r="J755" s="350"/>
      <c r="K755" s="350"/>
      <c r="L755" s="239"/>
      <c r="M755" s="146">
        <v>7423.67</v>
      </c>
      <c r="N755" s="146"/>
      <c r="O755" s="146"/>
      <c r="P755" s="146">
        <v>0</v>
      </c>
      <c r="Q755" s="146">
        <v>0</v>
      </c>
      <c r="R755" s="267">
        <v>7423.67</v>
      </c>
      <c r="S755" s="293">
        <v>0</v>
      </c>
      <c r="T755" s="267"/>
      <c r="U755" s="283"/>
      <c r="V755" s="100"/>
      <c r="W755" s="100">
        <f t="shared" si="81"/>
        <v>0</v>
      </c>
      <c r="X755" s="101" t="e">
        <f t="shared" si="82"/>
        <v>#DIV/0!</v>
      </c>
      <c r="Y755" s="102" t="b">
        <f t="shared" si="85"/>
        <v>1</v>
      </c>
      <c r="Z755" s="145"/>
      <c r="AA755" s="103">
        <f t="shared" si="83"/>
        <v>0</v>
      </c>
      <c r="AB755" s="148">
        <v>10169.43</v>
      </c>
      <c r="AC755" s="104" t="b">
        <f t="shared" si="86"/>
        <v>0</v>
      </c>
      <c r="AE755" s="135" t="s">
        <v>891</v>
      </c>
      <c r="AG755" s="105">
        <f t="shared" si="84"/>
        <v>0</v>
      </c>
      <c r="AH755" s="104">
        <f t="shared" si="87"/>
        <v>0</v>
      </c>
    </row>
    <row r="756" spans="1:34" ht="48.75" customHeight="1" x14ac:dyDescent="0.2">
      <c r="A756" s="70">
        <v>44743</v>
      </c>
      <c r="B756" s="65" t="s">
        <v>385</v>
      </c>
      <c r="C756" s="99" t="s">
        <v>1919</v>
      </c>
      <c r="D756" s="65" t="s">
        <v>3</v>
      </c>
      <c r="E756" s="228" t="s">
        <v>122</v>
      </c>
      <c r="F756" s="246">
        <v>4</v>
      </c>
      <c r="G756" s="88"/>
      <c r="H756" s="88"/>
      <c r="I756" s="305">
        <v>0</v>
      </c>
      <c r="J756" s="345"/>
      <c r="K756" s="345"/>
      <c r="L756" s="235">
        <v>1403.1622</v>
      </c>
      <c r="M756" s="93">
        <v>5612.64</v>
      </c>
      <c r="N756" s="311">
        <v>0</v>
      </c>
      <c r="O756" s="311"/>
      <c r="P756" s="311">
        <v>0</v>
      </c>
      <c r="Q756" s="311">
        <v>0</v>
      </c>
      <c r="R756" s="245">
        <v>283.43</v>
      </c>
      <c r="S756" s="313">
        <v>0</v>
      </c>
      <c r="T756" s="299">
        <v>0</v>
      </c>
      <c r="U756" s="277">
        <v>1922.14</v>
      </c>
      <c r="V756" s="100"/>
      <c r="W756" s="100">
        <f t="shared" si="81"/>
        <v>1361.6405803474761</v>
      </c>
      <c r="X756" s="101">
        <f t="shared" si="82"/>
        <v>0.70839823339999997</v>
      </c>
      <c r="Y756" s="102" t="b">
        <f t="shared" si="85"/>
        <v>0</v>
      </c>
      <c r="Z756" s="93">
        <v>1922.14</v>
      </c>
      <c r="AA756" s="103">
        <f t="shared" si="83"/>
        <v>1922.14</v>
      </c>
      <c r="AB756" s="76">
        <v>7688.56</v>
      </c>
      <c r="AC756" s="104" t="b">
        <f t="shared" si="86"/>
        <v>0</v>
      </c>
      <c r="AE756" s="71" t="s">
        <v>991</v>
      </c>
      <c r="AG756" s="105">
        <f t="shared" si="84"/>
        <v>1403.1622</v>
      </c>
      <c r="AH756" s="104">
        <f t="shared" si="87"/>
        <v>5612.6487999999999</v>
      </c>
    </row>
    <row r="757" spans="1:34" ht="29.25" customHeight="1" x14ac:dyDescent="0.2">
      <c r="A757" s="70">
        <v>44744</v>
      </c>
      <c r="B757" s="66">
        <v>102137</v>
      </c>
      <c r="C757" s="99" t="s">
        <v>1920</v>
      </c>
      <c r="D757" s="65" t="s">
        <v>3</v>
      </c>
      <c r="E757" s="228" t="s">
        <v>122</v>
      </c>
      <c r="F757" s="246">
        <v>4</v>
      </c>
      <c r="G757" s="88"/>
      <c r="H757" s="88"/>
      <c r="I757" s="305">
        <v>0</v>
      </c>
      <c r="J757" s="345"/>
      <c r="K757" s="345"/>
      <c r="L757" s="235">
        <v>81.008099999999999</v>
      </c>
      <c r="M757" s="93">
        <v>324.02999999999997</v>
      </c>
      <c r="N757" s="311">
        <v>0</v>
      </c>
      <c r="O757" s="311"/>
      <c r="P757" s="311">
        <v>0</v>
      </c>
      <c r="Q757" s="311">
        <v>0</v>
      </c>
      <c r="R757" s="245">
        <v>283.43</v>
      </c>
      <c r="S757" s="313">
        <v>0</v>
      </c>
      <c r="T757" s="299">
        <v>0</v>
      </c>
      <c r="U757" s="277">
        <v>110.97</v>
      </c>
      <c r="V757" s="100"/>
      <c r="W757" s="100">
        <f t="shared" si="81"/>
        <v>78.610951960397998</v>
      </c>
      <c r="X757" s="101">
        <f t="shared" si="82"/>
        <v>0.70839823339999997</v>
      </c>
      <c r="Y757" s="102" t="b">
        <f t="shared" si="85"/>
        <v>0</v>
      </c>
      <c r="Z757" s="88">
        <v>110.97</v>
      </c>
      <c r="AA757" s="103">
        <f t="shared" si="83"/>
        <v>110.97</v>
      </c>
      <c r="AB757" s="82">
        <v>443.88</v>
      </c>
      <c r="AC757" s="104" t="b">
        <f t="shared" si="86"/>
        <v>0</v>
      </c>
      <c r="AE757" s="71" t="s">
        <v>992</v>
      </c>
      <c r="AG757" s="105">
        <f t="shared" si="84"/>
        <v>81.008099999999999</v>
      </c>
      <c r="AH757" s="104">
        <f t="shared" si="87"/>
        <v>324.0324</v>
      </c>
    </row>
    <row r="758" spans="1:34" ht="33.6" customHeight="1" x14ac:dyDescent="0.2">
      <c r="A758" s="70">
        <v>44745</v>
      </c>
      <c r="B758" s="65" t="s">
        <v>386</v>
      </c>
      <c r="C758" s="99" t="s">
        <v>1921</v>
      </c>
      <c r="D758" s="65" t="s">
        <v>3</v>
      </c>
      <c r="E758" s="228" t="s">
        <v>122</v>
      </c>
      <c r="F758" s="246">
        <v>2</v>
      </c>
      <c r="G758" s="88"/>
      <c r="H758" s="88"/>
      <c r="I758" s="305">
        <v>0</v>
      </c>
      <c r="J758" s="345"/>
      <c r="K758" s="345"/>
      <c r="L758" s="235">
        <v>680.07529999999997</v>
      </c>
      <c r="M758" s="93">
        <v>1360.15</v>
      </c>
      <c r="N758" s="311">
        <v>0</v>
      </c>
      <c r="O758" s="311"/>
      <c r="P758" s="311">
        <v>0</v>
      </c>
      <c r="Q758" s="311">
        <v>0</v>
      </c>
      <c r="R758" s="245">
        <v>283.43</v>
      </c>
      <c r="S758" s="313">
        <v>0</v>
      </c>
      <c r="T758" s="299">
        <v>0</v>
      </c>
      <c r="U758" s="277">
        <v>931.61</v>
      </c>
      <c r="V758" s="100"/>
      <c r="W758" s="100">
        <f t="shared" si="81"/>
        <v>659.95087821777395</v>
      </c>
      <c r="X758" s="101">
        <f t="shared" si="82"/>
        <v>0.70839823339999997</v>
      </c>
      <c r="Y758" s="102" t="b">
        <f t="shared" si="85"/>
        <v>0</v>
      </c>
      <c r="Z758" s="88">
        <v>931.61</v>
      </c>
      <c r="AA758" s="103">
        <f t="shared" si="83"/>
        <v>931.61</v>
      </c>
      <c r="AB758" s="76">
        <v>1863.22</v>
      </c>
      <c r="AC758" s="104" t="b">
        <f t="shared" si="86"/>
        <v>0</v>
      </c>
      <c r="AE758" s="71" t="s">
        <v>993</v>
      </c>
      <c r="AG758" s="105">
        <f t="shared" si="84"/>
        <v>680.07529999999997</v>
      </c>
      <c r="AH758" s="104">
        <f t="shared" si="87"/>
        <v>1360.1505999999999</v>
      </c>
    </row>
    <row r="759" spans="1:34" ht="29.25" customHeight="1" x14ac:dyDescent="0.2">
      <c r="A759" s="70">
        <v>44746</v>
      </c>
      <c r="B759" s="66">
        <v>95676</v>
      </c>
      <c r="C759" s="99" t="s">
        <v>1922</v>
      </c>
      <c r="D759" s="65" t="s">
        <v>3</v>
      </c>
      <c r="E759" s="228" t="s">
        <v>122</v>
      </c>
      <c r="F759" s="246">
        <v>1</v>
      </c>
      <c r="G759" s="88"/>
      <c r="H759" s="88"/>
      <c r="I759" s="305">
        <v>0</v>
      </c>
      <c r="J759" s="345"/>
      <c r="K759" s="345"/>
      <c r="L759" s="235">
        <v>126.85210000000001</v>
      </c>
      <c r="M759" s="93">
        <v>126.85</v>
      </c>
      <c r="N759" s="311">
        <v>0</v>
      </c>
      <c r="O759" s="311"/>
      <c r="P759" s="311"/>
      <c r="Q759" s="311">
        <v>0</v>
      </c>
      <c r="R759" s="245">
        <v>283.43</v>
      </c>
      <c r="S759" s="313">
        <v>0</v>
      </c>
      <c r="T759" s="299">
        <v>0</v>
      </c>
      <c r="U759" s="277">
        <v>173.77</v>
      </c>
      <c r="V759" s="100"/>
      <c r="W759" s="100">
        <f t="shared" si="81"/>
        <v>123.09836101791799</v>
      </c>
      <c r="X759" s="101">
        <f t="shared" si="82"/>
        <v>0.70839823339999997</v>
      </c>
      <c r="Y759" s="102" t="b">
        <f t="shared" si="85"/>
        <v>0</v>
      </c>
      <c r="Z759" s="88">
        <v>173.77</v>
      </c>
      <c r="AA759" s="103">
        <f t="shared" si="83"/>
        <v>173.77</v>
      </c>
      <c r="AB759" s="82">
        <v>173.77</v>
      </c>
      <c r="AC759" s="104" t="b">
        <f t="shared" si="86"/>
        <v>0</v>
      </c>
      <c r="AE759" s="106" t="s">
        <v>1399</v>
      </c>
      <c r="AG759" s="105">
        <f t="shared" si="84"/>
        <v>126.85210000000001</v>
      </c>
      <c r="AH759" s="104">
        <f t="shared" si="87"/>
        <v>126.85210000000001</v>
      </c>
    </row>
    <row r="760" spans="1:34" ht="18.75" customHeight="1" x14ac:dyDescent="0.2">
      <c r="A760" s="143" t="s">
        <v>994</v>
      </c>
      <c r="B760" s="144"/>
      <c r="C760" s="135" t="s">
        <v>1923</v>
      </c>
      <c r="D760" s="145"/>
      <c r="E760" s="233"/>
      <c r="F760" s="256"/>
      <c r="G760" s="145"/>
      <c r="H760" s="145"/>
      <c r="I760" s="309"/>
      <c r="J760" s="350"/>
      <c r="K760" s="350"/>
      <c r="L760" s="239"/>
      <c r="M760" s="146">
        <v>8345.74</v>
      </c>
      <c r="N760" s="146"/>
      <c r="O760" s="146"/>
      <c r="P760" s="146">
        <v>0</v>
      </c>
      <c r="Q760" s="146">
        <v>0</v>
      </c>
      <c r="R760" s="267">
        <v>8345.74</v>
      </c>
      <c r="S760" s="293">
        <v>0</v>
      </c>
      <c r="T760" s="267"/>
      <c r="U760" s="283"/>
      <c r="V760" s="100"/>
      <c r="W760" s="100">
        <f t="shared" si="81"/>
        <v>0</v>
      </c>
      <c r="X760" s="101" t="e">
        <f t="shared" si="82"/>
        <v>#DIV/0!</v>
      </c>
      <c r="Y760" s="102" t="b">
        <f t="shared" si="85"/>
        <v>1</v>
      </c>
      <c r="Z760" s="145"/>
      <c r="AA760" s="103">
        <f t="shared" si="83"/>
        <v>0</v>
      </c>
      <c r="AB760" s="148">
        <v>11432.53</v>
      </c>
      <c r="AC760" s="104" t="b">
        <f t="shared" si="86"/>
        <v>0</v>
      </c>
      <c r="AE760" s="135" t="s">
        <v>995</v>
      </c>
      <c r="AG760" s="105">
        <f t="shared" si="84"/>
        <v>0</v>
      </c>
      <c r="AH760" s="104">
        <f t="shared" si="87"/>
        <v>0</v>
      </c>
    </row>
    <row r="761" spans="1:34" ht="33" customHeight="1" x14ac:dyDescent="0.2">
      <c r="A761" s="70">
        <v>44774</v>
      </c>
      <c r="B761" s="66">
        <v>102623</v>
      </c>
      <c r="C761" s="99" t="s">
        <v>1924</v>
      </c>
      <c r="D761" s="65" t="s">
        <v>3</v>
      </c>
      <c r="E761" s="228" t="s">
        <v>122</v>
      </c>
      <c r="F761" s="246">
        <v>3</v>
      </c>
      <c r="G761" s="88"/>
      <c r="H761" s="88"/>
      <c r="I761" s="305">
        <v>0</v>
      </c>
      <c r="J761" s="345"/>
      <c r="K761" s="345"/>
      <c r="L761" s="235">
        <v>740.59230000000002</v>
      </c>
      <c r="M761" s="93">
        <v>2221.77</v>
      </c>
      <c r="N761" s="311">
        <v>0</v>
      </c>
      <c r="O761" s="311"/>
      <c r="P761" s="311">
        <v>0</v>
      </c>
      <c r="Q761" s="311">
        <v>0</v>
      </c>
      <c r="R761" s="245">
        <v>2221.77</v>
      </c>
      <c r="S761" s="313">
        <v>0</v>
      </c>
      <c r="T761" s="299">
        <v>0</v>
      </c>
      <c r="U761" s="277">
        <v>1014.51</v>
      </c>
      <c r="V761" s="100"/>
      <c r="W761" s="100">
        <f t="shared" si="81"/>
        <v>718.67709176663391</v>
      </c>
      <c r="X761" s="101">
        <f t="shared" si="82"/>
        <v>0.70839823339999997</v>
      </c>
      <c r="Y761" s="102" t="b">
        <f t="shared" si="85"/>
        <v>0</v>
      </c>
      <c r="Z761" s="93">
        <v>1014.51</v>
      </c>
      <c r="AA761" s="103">
        <f t="shared" si="83"/>
        <v>1014.51</v>
      </c>
      <c r="AB761" s="76">
        <v>3043.53</v>
      </c>
      <c r="AC761" s="104" t="b">
        <f t="shared" si="86"/>
        <v>0</v>
      </c>
      <c r="AE761" s="106" t="s">
        <v>1400</v>
      </c>
      <c r="AG761" s="105">
        <f t="shared" si="84"/>
        <v>740.59230000000002</v>
      </c>
      <c r="AH761" s="104">
        <f t="shared" si="87"/>
        <v>2221.7768999999998</v>
      </c>
    </row>
    <row r="762" spans="1:34" ht="33" customHeight="1" x14ac:dyDescent="0.2">
      <c r="A762" s="70">
        <v>44775</v>
      </c>
      <c r="B762" s="66">
        <v>102617</v>
      </c>
      <c r="C762" s="99" t="s">
        <v>1925</v>
      </c>
      <c r="D762" s="65" t="s">
        <v>3</v>
      </c>
      <c r="E762" s="228" t="s">
        <v>122</v>
      </c>
      <c r="F762" s="246">
        <v>2</v>
      </c>
      <c r="G762" s="88"/>
      <c r="H762" s="88"/>
      <c r="I762" s="305">
        <v>0</v>
      </c>
      <c r="J762" s="345"/>
      <c r="K762" s="345"/>
      <c r="L762" s="235">
        <v>3061.9849999999997</v>
      </c>
      <c r="M762" s="93">
        <v>6123.97</v>
      </c>
      <c r="N762" s="311">
        <v>0</v>
      </c>
      <c r="O762" s="311"/>
      <c r="P762" s="311"/>
      <c r="Q762" s="311">
        <v>0</v>
      </c>
      <c r="R762" s="245">
        <v>6123.97</v>
      </c>
      <c r="S762" s="313">
        <v>0</v>
      </c>
      <c r="T762" s="299">
        <v>0</v>
      </c>
      <c r="U762" s="277">
        <v>4194.5</v>
      </c>
      <c r="V762" s="100"/>
      <c r="W762" s="100">
        <f t="shared" si="81"/>
        <v>2971.3763899963001</v>
      </c>
      <c r="X762" s="101">
        <f t="shared" si="82"/>
        <v>0.70839823339999997</v>
      </c>
      <c r="Y762" s="102" t="b">
        <f t="shared" si="85"/>
        <v>0</v>
      </c>
      <c r="Z762" s="93">
        <v>4194.5</v>
      </c>
      <c r="AA762" s="103">
        <f t="shared" si="83"/>
        <v>4194.5</v>
      </c>
      <c r="AB762" s="76">
        <v>8389</v>
      </c>
      <c r="AC762" s="104" t="b">
        <f t="shared" si="86"/>
        <v>0</v>
      </c>
      <c r="AE762" s="106" t="s">
        <v>1401</v>
      </c>
      <c r="AG762" s="105">
        <f t="shared" si="84"/>
        <v>3061.9849999999997</v>
      </c>
      <c r="AH762" s="104">
        <f t="shared" si="87"/>
        <v>6123.9699999999993</v>
      </c>
    </row>
    <row r="763" spans="1:34" ht="18.600000000000001" customHeight="1" x14ac:dyDescent="0.2">
      <c r="A763" s="143" t="s">
        <v>996</v>
      </c>
      <c r="B763" s="144"/>
      <c r="C763" s="135" t="s">
        <v>1926</v>
      </c>
      <c r="D763" s="145"/>
      <c r="E763" s="233"/>
      <c r="F763" s="256"/>
      <c r="G763" s="145"/>
      <c r="H763" s="145"/>
      <c r="I763" s="309"/>
      <c r="J763" s="350"/>
      <c r="K763" s="350"/>
      <c r="L763" s="239"/>
      <c r="M763" s="146">
        <v>4956.74</v>
      </c>
      <c r="N763" s="146"/>
      <c r="O763" s="146"/>
      <c r="P763" s="146">
        <v>0</v>
      </c>
      <c r="Q763" s="146">
        <v>4956.7583999999997</v>
      </c>
      <c r="R763" s="267">
        <v>0</v>
      </c>
      <c r="S763" s="293">
        <v>0</v>
      </c>
      <c r="T763" s="267">
        <v>1.0000037121172383</v>
      </c>
      <c r="U763" s="283"/>
      <c r="V763" s="100"/>
      <c r="W763" s="100">
        <f t="shared" si="81"/>
        <v>0</v>
      </c>
      <c r="X763" s="101" t="e">
        <f t="shared" si="82"/>
        <v>#DIV/0!</v>
      </c>
      <c r="Y763" s="102" t="b">
        <f t="shared" si="85"/>
        <v>1</v>
      </c>
      <c r="Z763" s="145"/>
      <c r="AA763" s="103">
        <f t="shared" si="83"/>
        <v>0</v>
      </c>
      <c r="AB763" s="148">
        <v>6790.08</v>
      </c>
      <c r="AC763" s="104" t="b">
        <f t="shared" si="86"/>
        <v>0</v>
      </c>
      <c r="AE763" s="135" t="s">
        <v>997</v>
      </c>
      <c r="AG763" s="105">
        <f t="shared" si="84"/>
        <v>0</v>
      </c>
      <c r="AH763" s="104">
        <f t="shared" si="87"/>
        <v>0</v>
      </c>
    </row>
    <row r="764" spans="1:34" ht="30" x14ac:dyDescent="0.2">
      <c r="A764" s="70">
        <v>44805</v>
      </c>
      <c r="B764" s="66">
        <v>89355</v>
      </c>
      <c r="C764" s="99" t="s">
        <v>1849</v>
      </c>
      <c r="D764" s="65" t="s">
        <v>3</v>
      </c>
      <c r="E764" s="228" t="s">
        <v>32</v>
      </c>
      <c r="F764" s="246">
        <v>120</v>
      </c>
      <c r="G764" s="88">
        <v>120</v>
      </c>
      <c r="H764" s="88"/>
      <c r="I764" s="305">
        <v>120</v>
      </c>
      <c r="J764" s="345"/>
      <c r="K764" s="345"/>
      <c r="L764" s="235">
        <v>19.753799999999998</v>
      </c>
      <c r="M764" s="93">
        <v>2370.4499999999998</v>
      </c>
      <c r="N764" s="311">
        <v>2370.4499999999998</v>
      </c>
      <c r="O764" s="311"/>
      <c r="P764" s="311">
        <v>0</v>
      </c>
      <c r="Q764" s="311">
        <v>2370.4559999999997</v>
      </c>
      <c r="R764" s="245">
        <v>0</v>
      </c>
      <c r="S764" s="313">
        <v>0</v>
      </c>
      <c r="T764" s="299">
        <v>1.0000025311649685</v>
      </c>
      <c r="U764" s="277">
        <v>27.06</v>
      </c>
      <c r="V764" s="100"/>
      <c r="W764" s="100">
        <f t="shared" si="81"/>
        <v>19.169256195804</v>
      </c>
      <c r="X764" s="101">
        <f t="shared" si="82"/>
        <v>0.70839823339999997</v>
      </c>
      <c r="Y764" s="102" t="b">
        <f t="shared" si="85"/>
        <v>0</v>
      </c>
      <c r="Z764" s="88">
        <v>27.06</v>
      </c>
      <c r="AA764" s="103">
        <f t="shared" si="83"/>
        <v>27.06</v>
      </c>
      <c r="AB764" s="76">
        <v>3247.2</v>
      </c>
      <c r="AC764" s="104" t="b">
        <f t="shared" si="86"/>
        <v>0</v>
      </c>
      <c r="AE764" s="106" t="s">
        <v>1402</v>
      </c>
      <c r="AG764" s="105">
        <f t="shared" si="84"/>
        <v>19.753799999999998</v>
      </c>
      <c r="AH764" s="104">
        <f t="shared" si="87"/>
        <v>2370.4559999999997</v>
      </c>
    </row>
    <row r="765" spans="1:34" ht="30" x14ac:dyDescent="0.2">
      <c r="A765" s="70">
        <v>44806</v>
      </c>
      <c r="B765" s="66">
        <v>89356</v>
      </c>
      <c r="C765" s="99" t="s">
        <v>1850</v>
      </c>
      <c r="D765" s="65" t="s">
        <v>3</v>
      </c>
      <c r="E765" s="228" t="s">
        <v>32</v>
      </c>
      <c r="F765" s="246">
        <v>72</v>
      </c>
      <c r="G765" s="88">
        <v>72</v>
      </c>
      <c r="H765" s="88"/>
      <c r="I765" s="305">
        <v>72</v>
      </c>
      <c r="J765" s="345"/>
      <c r="K765" s="345"/>
      <c r="L765" s="235">
        <v>22.805199999999999</v>
      </c>
      <c r="M765" s="93">
        <v>1641.97</v>
      </c>
      <c r="N765" s="311">
        <v>1641.97</v>
      </c>
      <c r="O765" s="311"/>
      <c r="P765" s="311">
        <v>0</v>
      </c>
      <c r="Q765" s="311">
        <v>1641.9744000000001</v>
      </c>
      <c r="R765" s="245">
        <v>0</v>
      </c>
      <c r="S765" s="313">
        <v>0</v>
      </c>
      <c r="T765" s="299">
        <v>1.0000026797079118</v>
      </c>
      <c r="U765" s="277">
        <v>31.24</v>
      </c>
      <c r="V765" s="100"/>
      <c r="W765" s="100">
        <f t="shared" si="81"/>
        <v>22.130360811415997</v>
      </c>
      <c r="X765" s="101">
        <f t="shared" si="82"/>
        <v>0.70839823339999997</v>
      </c>
      <c r="Y765" s="102" t="b">
        <f t="shared" si="85"/>
        <v>0</v>
      </c>
      <c r="Z765" s="88">
        <v>31.24</v>
      </c>
      <c r="AA765" s="103">
        <f t="shared" si="83"/>
        <v>31.24</v>
      </c>
      <c r="AB765" s="76">
        <v>2249.2800000000002</v>
      </c>
      <c r="AC765" s="104" t="b">
        <f t="shared" si="86"/>
        <v>0</v>
      </c>
      <c r="AE765" s="71" t="s">
        <v>1246</v>
      </c>
      <c r="AG765" s="105">
        <f t="shared" si="84"/>
        <v>22.805199999999999</v>
      </c>
      <c r="AH765" s="104">
        <f t="shared" si="87"/>
        <v>1641.9744000000001</v>
      </c>
    </row>
    <row r="766" spans="1:34" ht="45" x14ac:dyDescent="0.2">
      <c r="A766" s="70">
        <v>44807</v>
      </c>
      <c r="B766" s="66">
        <v>89403</v>
      </c>
      <c r="C766" s="99" t="s">
        <v>1851</v>
      </c>
      <c r="D766" s="65" t="s">
        <v>3</v>
      </c>
      <c r="E766" s="228" t="s">
        <v>32</v>
      </c>
      <c r="F766" s="246">
        <v>56</v>
      </c>
      <c r="G766" s="88">
        <v>56</v>
      </c>
      <c r="H766" s="88"/>
      <c r="I766" s="305">
        <v>56</v>
      </c>
      <c r="J766" s="345"/>
      <c r="K766" s="345"/>
      <c r="L766" s="235">
        <v>16.863</v>
      </c>
      <c r="M766" s="93">
        <v>944.32</v>
      </c>
      <c r="N766" s="311">
        <v>944.32</v>
      </c>
      <c r="O766" s="311"/>
      <c r="P766" s="311">
        <v>0</v>
      </c>
      <c r="Q766" s="311">
        <v>944.32799999999997</v>
      </c>
      <c r="R766" s="245">
        <v>0</v>
      </c>
      <c r="S766" s="313">
        <v>0</v>
      </c>
      <c r="T766" s="299">
        <v>1.0000084717045068</v>
      </c>
      <c r="U766" s="277">
        <v>23.1</v>
      </c>
      <c r="V766" s="100"/>
      <c r="W766" s="100">
        <f t="shared" si="81"/>
        <v>16.36399919154</v>
      </c>
      <c r="X766" s="101">
        <f t="shared" si="82"/>
        <v>0.70839823339999997</v>
      </c>
      <c r="Y766" s="102" t="b">
        <f t="shared" si="85"/>
        <v>0</v>
      </c>
      <c r="Z766" s="88">
        <v>23.1</v>
      </c>
      <c r="AA766" s="103">
        <f t="shared" si="83"/>
        <v>23.1</v>
      </c>
      <c r="AB766" s="76">
        <v>1293.5999999999999</v>
      </c>
      <c r="AC766" s="104" t="b">
        <f t="shared" si="86"/>
        <v>0</v>
      </c>
      <c r="AE766" s="106" t="s">
        <v>1361</v>
      </c>
      <c r="AG766" s="105">
        <f t="shared" si="84"/>
        <v>16.863</v>
      </c>
      <c r="AH766" s="104">
        <f t="shared" si="87"/>
        <v>944.32799999999997</v>
      </c>
    </row>
    <row r="767" spans="1:34" x14ac:dyDescent="0.2">
      <c r="A767" s="143" t="s">
        <v>998</v>
      </c>
      <c r="B767" s="144"/>
      <c r="C767" s="135" t="s">
        <v>1927</v>
      </c>
      <c r="D767" s="145"/>
      <c r="E767" s="233"/>
      <c r="F767" s="256"/>
      <c r="G767" s="145"/>
      <c r="H767" s="145"/>
      <c r="I767" s="309"/>
      <c r="J767" s="350"/>
      <c r="K767" s="350"/>
      <c r="L767" s="239"/>
      <c r="M767" s="146">
        <v>932.52</v>
      </c>
      <c r="N767" s="146"/>
      <c r="O767" s="146"/>
      <c r="P767" s="146">
        <v>932.55309999999986</v>
      </c>
      <c r="Q767" s="146">
        <v>932.55309999999986</v>
      </c>
      <c r="R767" s="267">
        <v>-3.3099999999876673E-2</v>
      </c>
      <c r="S767" s="293">
        <v>1.0000354952172605</v>
      </c>
      <c r="T767" s="267"/>
      <c r="U767" s="283"/>
      <c r="V767" s="100"/>
      <c r="W767" s="100">
        <f t="shared" si="81"/>
        <v>0</v>
      </c>
      <c r="X767" s="101" t="e">
        <f t="shared" si="82"/>
        <v>#DIV/0!</v>
      </c>
      <c r="Y767" s="102" t="b">
        <f t="shared" si="85"/>
        <v>1</v>
      </c>
      <c r="Z767" s="145"/>
      <c r="AA767" s="103">
        <f t="shared" si="83"/>
        <v>0</v>
      </c>
      <c r="AB767" s="148">
        <v>1277.47</v>
      </c>
      <c r="AC767" s="104" t="b">
        <f t="shared" si="86"/>
        <v>0</v>
      </c>
      <c r="AE767" s="135" t="s">
        <v>999</v>
      </c>
      <c r="AG767" s="105">
        <f t="shared" si="84"/>
        <v>0</v>
      </c>
      <c r="AH767" s="104">
        <f t="shared" si="87"/>
        <v>0</v>
      </c>
    </row>
    <row r="768" spans="1:34" ht="0.6" customHeight="1" x14ac:dyDescent="0.2">
      <c r="A768" s="73">
        <v>44835</v>
      </c>
      <c r="B768" s="66">
        <v>89360</v>
      </c>
      <c r="C768" s="99" t="s">
        <v>1928</v>
      </c>
      <c r="D768" s="65" t="s">
        <v>3</v>
      </c>
      <c r="E768" s="228" t="s">
        <v>122</v>
      </c>
      <c r="F768" s="246">
        <v>5</v>
      </c>
      <c r="G768" s="88"/>
      <c r="H768" s="88">
        <v>5</v>
      </c>
      <c r="I768" s="305">
        <v>5</v>
      </c>
      <c r="J768" s="345"/>
      <c r="K768" s="345"/>
      <c r="L768" s="235">
        <v>8.942499999999999</v>
      </c>
      <c r="M768" s="93">
        <v>44.71</v>
      </c>
      <c r="N768" s="311">
        <v>0</v>
      </c>
      <c r="O768" s="311"/>
      <c r="P768" s="311">
        <v>44.712499999999991</v>
      </c>
      <c r="Q768" s="311">
        <v>44.712499999999991</v>
      </c>
      <c r="R768" s="245">
        <v>-2.4999999999906208E-3</v>
      </c>
      <c r="S768" s="313">
        <v>1.0000559159024824</v>
      </c>
      <c r="T768" s="299">
        <v>1.0000559159024824</v>
      </c>
      <c r="U768" s="277">
        <v>12.25</v>
      </c>
      <c r="V768" s="100"/>
      <c r="W768" s="100">
        <f t="shared" si="81"/>
        <v>8.6778783591500002</v>
      </c>
      <c r="X768" s="101">
        <f t="shared" si="82"/>
        <v>0.70839823339999997</v>
      </c>
      <c r="Y768" s="102" t="b">
        <f t="shared" si="85"/>
        <v>0</v>
      </c>
      <c r="Z768" s="88">
        <v>12.25</v>
      </c>
      <c r="AA768" s="103">
        <f t="shared" si="83"/>
        <v>12.25</v>
      </c>
      <c r="AB768" s="82">
        <v>61.25</v>
      </c>
      <c r="AC768" s="104" t="b">
        <f t="shared" si="86"/>
        <v>0</v>
      </c>
      <c r="AE768" s="71" t="s">
        <v>1247</v>
      </c>
      <c r="AG768" s="105">
        <f t="shared" si="84"/>
        <v>8.942499999999999</v>
      </c>
      <c r="AH768" s="104">
        <f t="shared" si="87"/>
        <v>44.712499999999991</v>
      </c>
    </row>
    <row r="769" spans="1:34" ht="45" x14ac:dyDescent="0.2">
      <c r="A769" s="73">
        <v>44836</v>
      </c>
      <c r="B769" s="66">
        <v>89362</v>
      </c>
      <c r="C769" s="99" t="s">
        <v>1854</v>
      </c>
      <c r="D769" s="65" t="s">
        <v>3</v>
      </c>
      <c r="E769" s="228" t="s">
        <v>122</v>
      </c>
      <c r="F769" s="246">
        <v>7</v>
      </c>
      <c r="G769" s="88"/>
      <c r="H769" s="88">
        <v>7</v>
      </c>
      <c r="I769" s="305">
        <v>7</v>
      </c>
      <c r="J769" s="345"/>
      <c r="K769" s="345"/>
      <c r="L769" s="235">
        <v>9.2271999999999998</v>
      </c>
      <c r="M769" s="93">
        <v>64.59</v>
      </c>
      <c r="N769" s="311">
        <v>0</v>
      </c>
      <c r="O769" s="311"/>
      <c r="P769" s="311">
        <v>64.590400000000002</v>
      </c>
      <c r="Q769" s="311">
        <v>64.590400000000002</v>
      </c>
      <c r="R769" s="245">
        <v>-3.9999999999906777E-4</v>
      </c>
      <c r="S769" s="313">
        <v>1.0000061929091191</v>
      </c>
      <c r="T769" s="299">
        <v>1.0000061929091191</v>
      </c>
      <c r="U769" s="277">
        <v>12.64</v>
      </c>
      <c r="V769" s="100"/>
      <c r="W769" s="100">
        <f t="shared" si="81"/>
        <v>8.9541536701759998</v>
      </c>
      <c r="X769" s="101">
        <f t="shared" si="82"/>
        <v>0.70839823339999997</v>
      </c>
      <c r="Y769" s="102" t="b">
        <f t="shared" si="85"/>
        <v>0</v>
      </c>
      <c r="Z769" s="88">
        <v>12.64</v>
      </c>
      <c r="AA769" s="103">
        <f t="shared" si="83"/>
        <v>12.64</v>
      </c>
      <c r="AB769" s="82">
        <v>88.48</v>
      </c>
      <c r="AC769" s="104" t="b">
        <f t="shared" si="86"/>
        <v>0</v>
      </c>
      <c r="AE769" s="106" t="s">
        <v>1363</v>
      </c>
      <c r="AG769" s="105">
        <f t="shared" si="84"/>
        <v>9.2271999999999998</v>
      </c>
      <c r="AH769" s="104">
        <f t="shared" si="87"/>
        <v>64.590400000000002</v>
      </c>
    </row>
    <row r="770" spans="1:34" ht="45" x14ac:dyDescent="0.2">
      <c r="A770" s="73">
        <v>44837</v>
      </c>
      <c r="B770" s="66">
        <v>89367</v>
      </c>
      <c r="C770" s="99" t="s">
        <v>1855</v>
      </c>
      <c r="D770" s="65" t="s">
        <v>3</v>
      </c>
      <c r="E770" s="228" t="s">
        <v>122</v>
      </c>
      <c r="F770" s="246">
        <v>20</v>
      </c>
      <c r="G770" s="88"/>
      <c r="H770" s="88">
        <v>20</v>
      </c>
      <c r="I770" s="305">
        <v>20</v>
      </c>
      <c r="J770" s="345"/>
      <c r="K770" s="345"/>
      <c r="L770" s="235">
        <v>12.3443</v>
      </c>
      <c r="M770" s="93">
        <v>246.88</v>
      </c>
      <c r="N770" s="311">
        <v>0</v>
      </c>
      <c r="O770" s="311"/>
      <c r="P770" s="311">
        <v>246.88600000000002</v>
      </c>
      <c r="Q770" s="311">
        <v>246.88600000000002</v>
      </c>
      <c r="R770" s="245">
        <v>-6.0000000000286491E-3</v>
      </c>
      <c r="S770" s="313">
        <v>1.0000243033052496</v>
      </c>
      <c r="T770" s="299">
        <v>1.0000243033052496</v>
      </c>
      <c r="U770" s="277">
        <v>16.91</v>
      </c>
      <c r="V770" s="100"/>
      <c r="W770" s="100">
        <f t="shared" si="81"/>
        <v>11.979014126793999</v>
      </c>
      <c r="X770" s="101">
        <f t="shared" si="82"/>
        <v>0.70839823339999997</v>
      </c>
      <c r="Y770" s="102" t="b">
        <f t="shared" si="85"/>
        <v>0</v>
      </c>
      <c r="Z770" s="88">
        <v>16.91</v>
      </c>
      <c r="AA770" s="103">
        <f t="shared" si="83"/>
        <v>16.91</v>
      </c>
      <c r="AB770" s="82">
        <v>338.2</v>
      </c>
      <c r="AC770" s="104" t="b">
        <f t="shared" si="86"/>
        <v>0</v>
      </c>
      <c r="AE770" s="106" t="s">
        <v>1364</v>
      </c>
      <c r="AG770" s="105">
        <f t="shared" si="84"/>
        <v>12.3443</v>
      </c>
      <c r="AH770" s="104">
        <f t="shared" si="87"/>
        <v>246.88600000000002</v>
      </c>
    </row>
    <row r="771" spans="1:34" ht="30" x14ac:dyDescent="0.2">
      <c r="A771" s="73">
        <v>44838</v>
      </c>
      <c r="B771" s="66">
        <v>89371</v>
      </c>
      <c r="C771" s="99" t="s">
        <v>1929</v>
      </c>
      <c r="D771" s="65" t="s">
        <v>3</v>
      </c>
      <c r="E771" s="228" t="s">
        <v>122</v>
      </c>
      <c r="F771" s="246">
        <v>20</v>
      </c>
      <c r="G771" s="88"/>
      <c r="H771" s="88">
        <v>20</v>
      </c>
      <c r="I771" s="305">
        <v>20</v>
      </c>
      <c r="J771" s="345"/>
      <c r="K771" s="345"/>
      <c r="L771" s="235">
        <v>5.694</v>
      </c>
      <c r="M771" s="93">
        <v>113.88</v>
      </c>
      <c r="N771" s="311">
        <v>0</v>
      </c>
      <c r="O771" s="311"/>
      <c r="P771" s="311">
        <v>113.88</v>
      </c>
      <c r="Q771" s="311">
        <v>113.88</v>
      </c>
      <c r="R771" s="245">
        <v>0</v>
      </c>
      <c r="S771" s="313">
        <v>1</v>
      </c>
      <c r="T771" s="299">
        <v>1</v>
      </c>
      <c r="U771" s="277">
        <v>7.8</v>
      </c>
      <c r="V771" s="100"/>
      <c r="W771" s="100">
        <f t="shared" si="81"/>
        <v>5.5255062205199996</v>
      </c>
      <c r="X771" s="101">
        <f t="shared" si="82"/>
        <v>0.70839823339999997</v>
      </c>
      <c r="Y771" s="102" t="b">
        <f t="shared" si="85"/>
        <v>0</v>
      </c>
      <c r="Z771" s="88">
        <v>7.8</v>
      </c>
      <c r="AA771" s="103">
        <f t="shared" si="83"/>
        <v>7.8</v>
      </c>
      <c r="AB771" s="82">
        <v>156</v>
      </c>
      <c r="AC771" s="104" t="b">
        <f t="shared" si="86"/>
        <v>0</v>
      </c>
      <c r="AE771" s="106" t="s">
        <v>1403</v>
      </c>
      <c r="AG771" s="105">
        <f t="shared" si="84"/>
        <v>5.694</v>
      </c>
      <c r="AH771" s="104">
        <f t="shared" si="87"/>
        <v>113.88</v>
      </c>
    </row>
    <row r="772" spans="1:34" ht="30" x14ac:dyDescent="0.2">
      <c r="A772" s="73">
        <v>44839</v>
      </c>
      <c r="B772" s="66">
        <v>89378</v>
      </c>
      <c r="C772" s="99" t="s">
        <v>1858</v>
      </c>
      <c r="D772" s="65" t="s">
        <v>3</v>
      </c>
      <c r="E772" s="228" t="s">
        <v>122</v>
      </c>
      <c r="F772" s="246">
        <v>10</v>
      </c>
      <c r="G772" s="88"/>
      <c r="H772" s="88">
        <v>10</v>
      </c>
      <c r="I772" s="305">
        <v>10</v>
      </c>
      <c r="J772" s="345"/>
      <c r="K772" s="345"/>
      <c r="L772" s="235">
        <v>6.7233000000000001</v>
      </c>
      <c r="M772" s="93">
        <v>67.23</v>
      </c>
      <c r="N772" s="311">
        <v>0</v>
      </c>
      <c r="O772" s="311"/>
      <c r="P772" s="311">
        <v>67.233000000000004</v>
      </c>
      <c r="Q772" s="311">
        <v>67.233000000000004</v>
      </c>
      <c r="R772" s="245">
        <v>-3.0000000000001137E-3</v>
      </c>
      <c r="S772" s="313">
        <v>1.0000446229361892</v>
      </c>
      <c r="T772" s="299">
        <v>1.0000446229361892</v>
      </c>
      <c r="U772" s="277">
        <v>9.2100000000000009</v>
      </c>
      <c r="V772" s="100"/>
      <c r="W772" s="100">
        <f t="shared" si="81"/>
        <v>6.524347729614</v>
      </c>
      <c r="X772" s="101">
        <f t="shared" si="82"/>
        <v>0.70839823339999997</v>
      </c>
      <c r="Y772" s="102" t="b">
        <f t="shared" si="85"/>
        <v>0</v>
      </c>
      <c r="Z772" s="88">
        <v>9.2100000000000009</v>
      </c>
      <c r="AA772" s="103">
        <f t="shared" si="83"/>
        <v>9.2100000000000009</v>
      </c>
      <c r="AB772" s="82">
        <v>92.1</v>
      </c>
      <c r="AC772" s="104" t="b">
        <f t="shared" si="86"/>
        <v>0</v>
      </c>
      <c r="AE772" s="106" t="s">
        <v>1367</v>
      </c>
      <c r="AG772" s="105">
        <f t="shared" si="84"/>
        <v>6.7233000000000001</v>
      </c>
      <c r="AH772" s="104">
        <f t="shared" si="87"/>
        <v>67.233000000000004</v>
      </c>
    </row>
    <row r="773" spans="1:34" ht="45" x14ac:dyDescent="0.2">
      <c r="A773" s="73">
        <v>44840</v>
      </c>
      <c r="B773" s="66">
        <v>89431</v>
      </c>
      <c r="C773" s="99" t="s">
        <v>1930</v>
      </c>
      <c r="D773" s="65" t="s">
        <v>3</v>
      </c>
      <c r="E773" s="228" t="s">
        <v>122</v>
      </c>
      <c r="F773" s="246">
        <v>8</v>
      </c>
      <c r="G773" s="88"/>
      <c r="H773" s="88">
        <v>8</v>
      </c>
      <c r="I773" s="305">
        <v>8</v>
      </c>
      <c r="J773" s="345"/>
      <c r="K773" s="345"/>
      <c r="L773" s="235">
        <v>8.285499999999999</v>
      </c>
      <c r="M773" s="93">
        <v>66.28</v>
      </c>
      <c r="N773" s="311">
        <v>0</v>
      </c>
      <c r="O773" s="311"/>
      <c r="P773" s="311">
        <v>66.283999999999992</v>
      </c>
      <c r="Q773" s="311">
        <v>66.283999999999992</v>
      </c>
      <c r="R773" s="245">
        <v>-3.9999999999906777E-3</v>
      </c>
      <c r="S773" s="313">
        <v>1.0000603500301748</v>
      </c>
      <c r="T773" s="299">
        <v>1.0000603500301748</v>
      </c>
      <c r="U773" s="277">
        <v>11.35</v>
      </c>
      <c r="V773" s="100"/>
      <c r="W773" s="100">
        <f t="shared" si="81"/>
        <v>8.0403199490899997</v>
      </c>
      <c r="X773" s="101">
        <f t="shared" si="82"/>
        <v>0.70839823339999997</v>
      </c>
      <c r="Y773" s="102" t="b">
        <f t="shared" si="85"/>
        <v>0</v>
      </c>
      <c r="Z773" s="88">
        <v>11.35</v>
      </c>
      <c r="AA773" s="103">
        <f t="shared" si="83"/>
        <v>11.35</v>
      </c>
      <c r="AB773" s="82">
        <v>90.8</v>
      </c>
      <c r="AC773" s="104" t="b">
        <f t="shared" si="86"/>
        <v>0</v>
      </c>
      <c r="AE773" s="106" t="s">
        <v>1404</v>
      </c>
      <c r="AG773" s="105">
        <f t="shared" si="84"/>
        <v>8.285499999999999</v>
      </c>
      <c r="AH773" s="104">
        <f t="shared" si="87"/>
        <v>66.283999999999992</v>
      </c>
    </row>
    <row r="774" spans="1:34" ht="45" x14ac:dyDescent="0.2">
      <c r="A774" s="73">
        <v>44841</v>
      </c>
      <c r="B774" s="66">
        <v>94704</v>
      </c>
      <c r="C774" s="99" t="s">
        <v>1868</v>
      </c>
      <c r="D774" s="65" t="s">
        <v>3</v>
      </c>
      <c r="E774" s="228" t="s">
        <v>122</v>
      </c>
      <c r="F774" s="246">
        <v>4</v>
      </c>
      <c r="G774" s="88"/>
      <c r="H774" s="88">
        <v>4</v>
      </c>
      <c r="I774" s="305">
        <v>4</v>
      </c>
      <c r="J774" s="345"/>
      <c r="K774" s="345"/>
      <c r="L774" s="235">
        <v>21.724800000000002</v>
      </c>
      <c r="M774" s="93">
        <v>86.89</v>
      </c>
      <c r="N774" s="311">
        <v>0</v>
      </c>
      <c r="O774" s="311"/>
      <c r="P774" s="311">
        <v>86.899200000000008</v>
      </c>
      <c r="Q774" s="311">
        <v>86.899200000000008</v>
      </c>
      <c r="R774" s="245">
        <v>-9.2000000000069804E-3</v>
      </c>
      <c r="S774" s="313">
        <v>1.0001058809989642</v>
      </c>
      <c r="T774" s="299">
        <v>1.0001058809989642</v>
      </c>
      <c r="U774" s="277">
        <v>29.76</v>
      </c>
      <c r="V774" s="100"/>
      <c r="W774" s="100">
        <f t="shared" si="81"/>
        <v>21.081931425983999</v>
      </c>
      <c r="X774" s="101">
        <f t="shared" si="82"/>
        <v>0.70839823339999997</v>
      </c>
      <c r="Y774" s="102" t="b">
        <f t="shared" si="85"/>
        <v>0</v>
      </c>
      <c r="Z774" s="88">
        <v>29.76</v>
      </c>
      <c r="AA774" s="103">
        <f t="shared" si="83"/>
        <v>29.76</v>
      </c>
      <c r="AB774" s="82">
        <v>119.04</v>
      </c>
      <c r="AC774" s="104" t="b">
        <f t="shared" si="86"/>
        <v>0</v>
      </c>
      <c r="AE774" s="106" t="s">
        <v>1373</v>
      </c>
      <c r="AG774" s="105">
        <f t="shared" si="84"/>
        <v>21.724800000000002</v>
      </c>
      <c r="AH774" s="104">
        <f t="shared" si="87"/>
        <v>86.899200000000008</v>
      </c>
    </row>
    <row r="775" spans="1:34" ht="45" x14ac:dyDescent="0.2">
      <c r="A775" s="73">
        <v>44842</v>
      </c>
      <c r="B775" s="66">
        <v>103947</v>
      </c>
      <c r="C775" s="99" t="s">
        <v>1931</v>
      </c>
      <c r="D775" s="65" t="s">
        <v>3</v>
      </c>
      <c r="E775" s="228" t="s">
        <v>122</v>
      </c>
      <c r="F775" s="246">
        <v>40</v>
      </c>
      <c r="G775" s="88"/>
      <c r="H775" s="88">
        <v>40</v>
      </c>
      <c r="I775" s="305">
        <v>40</v>
      </c>
      <c r="J775" s="345"/>
      <c r="K775" s="345"/>
      <c r="L775" s="235">
        <v>6.0516999999999994</v>
      </c>
      <c r="M775" s="93">
        <v>242.06</v>
      </c>
      <c r="N775" s="311">
        <v>0</v>
      </c>
      <c r="O775" s="311"/>
      <c r="P775" s="311">
        <v>242.06799999999998</v>
      </c>
      <c r="Q775" s="311">
        <v>242.06799999999998</v>
      </c>
      <c r="R775" s="245">
        <v>-7.9999999999813554E-3</v>
      </c>
      <c r="S775" s="313">
        <v>1.0000330496571097</v>
      </c>
      <c r="T775" s="299">
        <v>1.0000330496571097</v>
      </c>
      <c r="U775" s="277">
        <v>8.2899999999999991</v>
      </c>
      <c r="V775" s="100"/>
      <c r="W775" s="100">
        <f t="shared" si="81"/>
        <v>5.8726213548859993</v>
      </c>
      <c r="X775" s="101">
        <f t="shared" si="82"/>
        <v>0.70839823339999997</v>
      </c>
      <c r="Y775" s="102" t="b">
        <f t="shared" si="85"/>
        <v>0</v>
      </c>
      <c r="Z775" s="88">
        <v>8.2899999999999991</v>
      </c>
      <c r="AA775" s="103">
        <f t="shared" si="83"/>
        <v>8.2899999999999991</v>
      </c>
      <c r="AB775" s="82">
        <v>331.6</v>
      </c>
      <c r="AC775" s="104" t="b">
        <f t="shared" si="86"/>
        <v>0</v>
      </c>
      <c r="AE775" s="71" t="s">
        <v>1248</v>
      </c>
      <c r="AG775" s="105">
        <f t="shared" si="84"/>
        <v>6.0516999999999994</v>
      </c>
      <c r="AH775" s="104">
        <f t="shared" si="87"/>
        <v>242.06799999999998</v>
      </c>
    </row>
    <row r="776" spans="1:34" x14ac:dyDescent="0.2">
      <c r="A776" s="143" t="s">
        <v>1000</v>
      </c>
      <c r="B776" s="144"/>
      <c r="C776" s="135" t="s">
        <v>1660</v>
      </c>
      <c r="D776" s="145"/>
      <c r="E776" s="233"/>
      <c r="F776" s="256"/>
      <c r="G776" s="145"/>
      <c r="H776" s="145"/>
      <c r="I776" s="309"/>
      <c r="J776" s="350"/>
      <c r="K776" s="350"/>
      <c r="L776" s="239"/>
      <c r="M776" s="146">
        <v>1064.77</v>
      </c>
      <c r="N776" s="146"/>
      <c r="O776" s="146"/>
      <c r="P776" s="146">
        <v>0</v>
      </c>
      <c r="Q776" s="146">
        <v>1064.7779999999998</v>
      </c>
      <c r="R776" s="267">
        <v>0</v>
      </c>
      <c r="S776" s="293">
        <v>0</v>
      </c>
      <c r="T776" s="267"/>
      <c r="U776" s="283"/>
      <c r="V776" s="100"/>
      <c r="W776" s="100">
        <f t="shared" si="81"/>
        <v>0</v>
      </c>
      <c r="X776" s="101" t="e">
        <f t="shared" si="82"/>
        <v>#DIV/0!</v>
      </c>
      <c r="Y776" s="102" t="b">
        <f t="shared" si="85"/>
        <v>1</v>
      </c>
      <c r="Z776" s="145"/>
      <c r="AA776" s="103">
        <f t="shared" si="83"/>
        <v>0</v>
      </c>
      <c r="AB776" s="148">
        <v>1458.6</v>
      </c>
      <c r="AC776" s="104" t="b">
        <f t="shared" si="86"/>
        <v>0</v>
      </c>
      <c r="AE776" s="135" t="s">
        <v>705</v>
      </c>
      <c r="AG776" s="105">
        <f t="shared" si="84"/>
        <v>0</v>
      </c>
      <c r="AH776" s="104">
        <f t="shared" si="87"/>
        <v>0</v>
      </c>
    </row>
    <row r="777" spans="1:34" ht="45" x14ac:dyDescent="0.2">
      <c r="A777" s="73">
        <v>44866</v>
      </c>
      <c r="B777" s="66">
        <v>90468</v>
      </c>
      <c r="C777" s="99" t="s">
        <v>1875</v>
      </c>
      <c r="D777" s="65" t="s">
        <v>3</v>
      </c>
      <c r="E777" s="228" t="s">
        <v>122</v>
      </c>
      <c r="F777" s="246">
        <v>30</v>
      </c>
      <c r="G777" s="88">
        <v>30</v>
      </c>
      <c r="H777" s="88"/>
      <c r="I777" s="305">
        <v>30</v>
      </c>
      <c r="J777" s="345"/>
      <c r="K777" s="345"/>
      <c r="L777" s="235">
        <v>7.7161</v>
      </c>
      <c r="M777" s="93">
        <v>231.48</v>
      </c>
      <c r="N777" s="311">
        <v>231.48</v>
      </c>
      <c r="O777" s="311"/>
      <c r="P777" s="311">
        <v>0</v>
      </c>
      <c r="Q777" s="311">
        <v>231.483</v>
      </c>
      <c r="R777" s="245">
        <v>-3.0000000000143245E-3</v>
      </c>
      <c r="S777" s="313">
        <v>0</v>
      </c>
      <c r="T777" s="299">
        <v>1.0000129600829446</v>
      </c>
      <c r="U777" s="277">
        <v>10.57</v>
      </c>
      <c r="V777" s="100"/>
      <c r="W777" s="100">
        <f t="shared" si="81"/>
        <v>7.4877693270379995</v>
      </c>
      <c r="X777" s="101">
        <f t="shared" si="82"/>
        <v>0.70839823339999997</v>
      </c>
      <c r="Y777" s="102" t="b">
        <f t="shared" si="85"/>
        <v>0</v>
      </c>
      <c r="Z777" s="88">
        <v>10.57</v>
      </c>
      <c r="AA777" s="103">
        <f t="shared" si="83"/>
        <v>10.57</v>
      </c>
      <c r="AB777" s="82">
        <v>317.10000000000002</v>
      </c>
      <c r="AC777" s="104" t="b">
        <f t="shared" si="86"/>
        <v>0</v>
      </c>
      <c r="AE777" s="106" t="s">
        <v>1405</v>
      </c>
      <c r="AG777" s="105">
        <f t="shared" si="84"/>
        <v>7.7161</v>
      </c>
      <c r="AH777" s="104">
        <f t="shared" si="87"/>
        <v>231.483</v>
      </c>
    </row>
    <row r="778" spans="1:34" ht="60" x14ac:dyDescent="0.2">
      <c r="A778" s="73">
        <v>44867</v>
      </c>
      <c r="B778" s="66">
        <v>91176</v>
      </c>
      <c r="C778" s="99" t="s">
        <v>1877</v>
      </c>
      <c r="D778" s="65" t="s">
        <v>3</v>
      </c>
      <c r="E778" s="228" t="s">
        <v>122</v>
      </c>
      <c r="F778" s="246">
        <v>50</v>
      </c>
      <c r="G778" s="88">
        <v>50</v>
      </c>
      <c r="H778" s="88"/>
      <c r="I778" s="305">
        <v>50</v>
      </c>
      <c r="J778" s="345"/>
      <c r="K778" s="345"/>
      <c r="L778" s="235">
        <v>16.665899999999997</v>
      </c>
      <c r="M778" s="93">
        <v>833.29</v>
      </c>
      <c r="N778" s="311">
        <v>833.29</v>
      </c>
      <c r="O778" s="311"/>
      <c r="P778" s="311">
        <v>0</v>
      </c>
      <c r="Q778" s="311">
        <v>833.29499999999985</v>
      </c>
      <c r="R778" s="245">
        <v>-4.9999999998817657E-3</v>
      </c>
      <c r="S778" s="313">
        <v>0</v>
      </c>
      <c r="T778" s="299">
        <v>1.0000060003120161</v>
      </c>
      <c r="U778" s="277">
        <v>22.83</v>
      </c>
      <c r="V778" s="100"/>
      <c r="W778" s="100">
        <f t="shared" si="81"/>
        <v>16.172731668521998</v>
      </c>
      <c r="X778" s="101">
        <f t="shared" si="82"/>
        <v>0.70839823339999997</v>
      </c>
      <c r="Y778" s="102" t="b">
        <f t="shared" si="85"/>
        <v>0</v>
      </c>
      <c r="Z778" s="88">
        <v>22.83</v>
      </c>
      <c r="AA778" s="103">
        <f t="shared" si="83"/>
        <v>22.83</v>
      </c>
      <c r="AB778" s="76">
        <v>1141.5</v>
      </c>
      <c r="AC778" s="104" t="b">
        <f t="shared" si="86"/>
        <v>0</v>
      </c>
      <c r="AE778" s="71" t="s">
        <v>962</v>
      </c>
      <c r="AG778" s="105">
        <f t="shared" si="84"/>
        <v>16.665899999999997</v>
      </c>
      <c r="AH778" s="104">
        <f t="shared" si="87"/>
        <v>833.29499999999985</v>
      </c>
    </row>
    <row r="779" spans="1:34" s="209" customFormat="1" x14ac:dyDescent="0.2">
      <c r="A779" s="198">
        <v>23</v>
      </c>
      <c r="B779" s="199"/>
      <c r="C779" s="200" t="s">
        <v>387</v>
      </c>
      <c r="D779" s="201"/>
      <c r="E779" s="229"/>
      <c r="F779" s="247"/>
      <c r="G779" s="201"/>
      <c r="H779" s="201"/>
      <c r="I779" s="306"/>
      <c r="J779" s="346"/>
      <c r="K779" s="346"/>
      <c r="L779" s="236"/>
      <c r="M779" s="203">
        <v>10828.04</v>
      </c>
      <c r="N779" s="203"/>
      <c r="O779" s="203"/>
      <c r="P779" s="203">
        <v>5586.353396999998</v>
      </c>
      <c r="Q779" s="203">
        <v>10828.060799999997</v>
      </c>
      <c r="R779" s="264">
        <v>-2.0799999996597762E-2</v>
      </c>
      <c r="S779" s="290">
        <v>0.51591547473042187</v>
      </c>
      <c r="T779" s="264"/>
      <c r="U779" s="278"/>
      <c r="V779" s="218"/>
      <c r="W779" s="218">
        <f t="shared" si="81"/>
        <v>0</v>
      </c>
      <c r="X779" s="219" t="e">
        <f t="shared" si="82"/>
        <v>#DIV/0!</v>
      </c>
      <c r="Y779" s="220" t="b">
        <f t="shared" si="85"/>
        <v>1</v>
      </c>
      <c r="Z779" s="201"/>
      <c r="AA779" s="221">
        <f t="shared" si="83"/>
        <v>0</v>
      </c>
      <c r="AB779" s="222">
        <v>14832.81</v>
      </c>
      <c r="AC779" s="209" t="b">
        <f t="shared" si="86"/>
        <v>0</v>
      </c>
      <c r="AE779" s="200" t="s">
        <v>387</v>
      </c>
      <c r="AG779" s="208">
        <f t="shared" si="84"/>
        <v>0</v>
      </c>
      <c r="AH779" s="209">
        <f t="shared" si="87"/>
        <v>0</v>
      </c>
    </row>
    <row r="780" spans="1:34" ht="1.1499999999999999" customHeight="1" x14ac:dyDescent="0.2">
      <c r="A780" s="65" t="s">
        <v>1001</v>
      </c>
      <c r="B780" s="65" t="s">
        <v>388</v>
      </c>
      <c r="C780" s="99" t="s">
        <v>1932</v>
      </c>
      <c r="D780" s="65" t="s">
        <v>3</v>
      </c>
      <c r="E780" s="228" t="s">
        <v>32</v>
      </c>
      <c r="F780" s="246">
        <v>50.9</v>
      </c>
      <c r="G780" s="88">
        <v>25.45</v>
      </c>
      <c r="H780" s="88">
        <v>25.45</v>
      </c>
      <c r="I780" s="305">
        <v>50.9</v>
      </c>
      <c r="J780" s="345"/>
      <c r="K780" s="345"/>
      <c r="L780" s="235">
        <v>116.92409999999998</v>
      </c>
      <c r="M780" s="93">
        <v>5951.43</v>
      </c>
      <c r="N780" s="311">
        <v>2975.71</v>
      </c>
      <c r="O780" s="311"/>
      <c r="P780" s="311">
        <v>2975.7183449999993</v>
      </c>
      <c r="Q780" s="311">
        <v>5951.4366899999986</v>
      </c>
      <c r="R780" s="245">
        <v>-6.68999999834341E-3</v>
      </c>
      <c r="S780" s="313">
        <v>0.50000056204979293</v>
      </c>
      <c r="T780" s="299">
        <v>1.0000011240995859</v>
      </c>
      <c r="U780" s="277">
        <v>160.16999999999999</v>
      </c>
      <c r="V780" s="100"/>
      <c r="W780" s="100">
        <f t="shared" si="81"/>
        <v>113.46414504367799</v>
      </c>
      <c r="X780" s="101">
        <f t="shared" si="82"/>
        <v>0.70839823339999997</v>
      </c>
      <c r="Y780" s="102" t="b">
        <f t="shared" si="85"/>
        <v>0</v>
      </c>
      <c r="Z780" s="86">
        <v>160.16999999999999</v>
      </c>
      <c r="AA780" s="103">
        <f t="shared" si="83"/>
        <v>160.16999999999999</v>
      </c>
      <c r="AB780" s="76">
        <v>8152.57</v>
      </c>
      <c r="AC780" s="104" t="b">
        <f t="shared" si="86"/>
        <v>0</v>
      </c>
      <c r="AE780" s="71" t="s">
        <v>389</v>
      </c>
      <c r="AG780" s="105">
        <f t="shared" si="84"/>
        <v>116.92409999999998</v>
      </c>
      <c r="AH780" s="104">
        <f t="shared" si="87"/>
        <v>5951.4366899999986</v>
      </c>
    </row>
    <row r="781" spans="1:34" ht="30" x14ac:dyDescent="0.2">
      <c r="A781" s="65" t="s">
        <v>1002</v>
      </c>
      <c r="B781" s="65" t="s">
        <v>388</v>
      </c>
      <c r="C781" s="99" t="s">
        <v>1933</v>
      </c>
      <c r="D781" s="65" t="s">
        <v>3</v>
      </c>
      <c r="E781" s="228" t="s">
        <v>32</v>
      </c>
      <c r="F781" s="246">
        <v>38.76</v>
      </c>
      <c r="G781" s="88">
        <v>19.38</v>
      </c>
      <c r="H781" s="88">
        <v>19.38</v>
      </c>
      <c r="I781" s="305">
        <v>38.76</v>
      </c>
      <c r="J781" s="345"/>
      <c r="K781" s="345"/>
      <c r="L781" s="235">
        <v>116.92409999999998</v>
      </c>
      <c r="M781" s="93">
        <v>4531.97</v>
      </c>
      <c r="N781" s="311">
        <v>2265.98</v>
      </c>
      <c r="O781" s="311"/>
      <c r="P781" s="311">
        <v>2265.9890579999997</v>
      </c>
      <c r="Q781" s="311">
        <v>4531.9781159999993</v>
      </c>
      <c r="R781" s="245">
        <v>-8.1159999990632059E-3</v>
      </c>
      <c r="S781" s="313">
        <v>0.50000089541634207</v>
      </c>
      <c r="T781" s="299">
        <v>1.0000017908326841</v>
      </c>
      <c r="U781" s="277">
        <v>160.16999999999999</v>
      </c>
      <c r="V781" s="100"/>
      <c r="W781" s="100">
        <f t="shared" si="81"/>
        <v>113.46414504367799</v>
      </c>
      <c r="X781" s="101">
        <f t="shared" si="82"/>
        <v>0.70839823339999997</v>
      </c>
      <c r="Y781" s="102" t="b">
        <f t="shared" si="85"/>
        <v>0</v>
      </c>
      <c r="Z781" s="86">
        <v>160.16999999999999</v>
      </c>
      <c r="AA781" s="103">
        <f t="shared" si="83"/>
        <v>160.16999999999999</v>
      </c>
      <c r="AB781" s="76">
        <v>6208.12</v>
      </c>
      <c r="AC781" s="104" t="b">
        <f t="shared" si="86"/>
        <v>0</v>
      </c>
      <c r="AE781" s="71" t="s">
        <v>390</v>
      </c>
      <c r="AG781" s="105">
        <f t="shared" si="84"/>
        <v>116.92409999999998</v>
      </c>
      <c r="AH781" s="104">
        <f t="shared" si="87"/>
        <v>4531.9781159999993</v>
      </c>
    </row>
    <row r="782" spans="1:34" ht="30" x14ac:dyDescent="0.2">
      <c r="A782" s="65" t="s">
        <v>1003</v>
      </c>
      <c r="B782" s="65" t="s">
        <v>391</v>
      </c>
      <c r="C782" s="99" t="s">
        <v>1934</v>
      </c>
      <c r="D782" s="65" t="s">
        <v>3</v>
      </c>
      <c r="E782" s="228" t="s">
        <v>4</v>
      </c>
      <c r="F782" s="246">
        <v>0.42</v>
      </c>
      <c r="G782" s="88"/>
      <c r="H782" s="88">
        <v>0.42</v>
      </c>
      <c r="I782" s="305">
        <v>0.42</v>
      </c>
      <c r="J782" s="345"/>
      <c r="K782" s="345"/>
      <c r="L782" s="235">
        <v>820.58569999999986</v>
      </c>
      <c r="M782" s="93">
        <v>344.64</v>
      </c>
      <c r="N782" s="311">
        <v>0</v>
      </c>
      <c r="O782" s="311"/>
      <c r="P782" s="311">
        <v>344.64599399999992</v>
      </c>
      <c r="Q782" s="311">
        <v>344.64599399999992</v>
      </c>
      <c r="R782" s="245">
        <v>-5.9939999999301108E-3</v>
      </c>
      <c r="S782" s="313">
        <v>1.0000173920612812</v>
      </c>
      <c r="T782" s="299">
        <v>1.0000173920612812</v>
      </c>
      <c r="U782" s="277">
        <v>1124.0899999999999</v>
      </c>
      <c r="V782" s="100"/>
      <c r="W782" s="100">
        <f t="shared" si="81"/>
        <v>796.30337018260593</v>
      </c>
      <c r="X782" s="101">
        <f t="shared" si="82"/>
        <v>0.70839823339999997</v>
      </c>
      <c r="Y782" s="102" t="b">
        <f t="shared" si="85"/>
        <v>0</v>
      </c>
      <c r="Z782" s="94">
        <v>1124.0899999999999</v>
      </c>
      <c r="AA782" s="103">
        <f t="shared" si="83"/>
        <v>1124.0899999999999</v>
      </c>
      <c r="AB782" s="82">
        <v>472.12</v>
      </c>
      <c r="AC782" s="104" t="b">
        <f t="shared" si="86"/>
        <v>0</v>
      </c>
      <c r="AE782" s="71" t="s">
        <v>392</v>
      </c>
      <c r="AG782" s="105">
        <f t="shared" si="84"/>
        <v>820.58569999999986</v>
      </c>
      <c r="AH782" s="104">
        <f t="shared" si="87"/>
        <v>344.64599399999992</v>
      </c>
    </row>
    <row r="783" spans="1:34" s="209" customFormat="1" x14ac:dyDescent="0.2">
      <c r="A783" s="198">
        <v>24</v>
      </c>
      <c r="B783" s="199"/>
      <c r="C783" s="200" t="s">
        <v>393</v>
      </c>
      <c r="D783" s="201"/>
      <c r="E783" s="229"/>
      <c r="F783" s="247"/>
      <c r="G783" s="201"/>
      <c r="H783" s="201"/>
      <c r="I783" s="306"/>
      <c r="J783" s="346"/>
      <c r="K783" s="346"/>
      <c r="L783" s="236"/>
      <c r="M783" s="203">
        <v>71199.13</v>
      </c>
      <c r="N783" s="203"/>
      <c r="O783" s="203"/>
      <c r="P783" s="203">
        <v>0</v>
      </c>
      <c r="Q783" s="203">
        <v>59794.387600000009</v>
      </c>
      <c r="R783" s="264">
        <v>11404.742399999996</v>
      </c>
      <c r="S783" s="290">
        <v>0</v>
      </c>
      <c r="T783" s="264"/>
      <c r="U783" s="278"/>
      <c r="V783" s="218"/>
      <c r="W783" s="218">
        <f t="shared" ref="W783:W828" si="88">$V$10*U783</f>
        <v>0</v>
      </c>
      <c r="X783" s="219" t="e">
        <f t="shared" si="82"/>
        <v>#DIV/0!</v>
      </c>
      <c r="Y783" s="220" t="b">
        <f t="shared" si="85"/>
        <v>1</v>
      </c>
      <c r="Z783" s="201"/>
      <c r="AA783" s="221">
        <f t="shared" si="83"/>
        <v>0</v>
      </c>
      <c r="AB783" s="222">
        <v>97523.5</v>
      </c>
      <c r="AC783" s="209" t="b">
        <f t="shared" si="86"/>
        <v>0</v>
      </c>
      <c r="AE783" s="200" t="s">
        <v>393</v>
      </c>
      <c r="AG783" s="208">
        <f t="shared" si="84"/>
        <v>0</v>
      </c>
      <c r="AH783" s="209">
        <f t="shared" si="87"/>
        <v>0</v>
      </c>
    </row>
    <row r="784" spans="1:34" ht="1.1499999999999999" customHeight="1" x14ac:dyDescent="0.2">
      <c r="A784" s="65" t="s">
        <v>1004</v>
      </c>
      <c r="B784" s="66">
        <v>88489</v>
      </c>
      <c r="C784" s="99" t="s">
        <v>1935</v>
      </c>
      <c r="D784" s="65" t="s">
        <v>3</v>
      </c>
      <c r="E784" s="228" t="s">
        <v>4</v>
      </c>
      <c r="F784" s="244">
        <v>1838.21</v>
      </c>
      <c r="G784" s="93">
        <v>1578</v>
      </c>
      <c r="H784" s="93"/>
      <c r="I784" s="305">
        <v>1578</v>
      </c>
      <c r="J784" s="345"/>
      <c r="K784" s="345"/>
      <c r="L784" s="235">
        <v>12.745799999999999</v>
      </c>
      <c r="M784" s="93">
        <v>23429.45</v>
      </c>
      <c r="N784" s="311">
        <v>20112.87</v>
      </c>
      <c r="O784" s="311"/>
      <c r="P784" s="311">
        <v>0</v>
      </c>
      <c r="Q784" s="311">
        <v>20112.8724</v>
      </c>
      <c r="R784" s="245">
        <v>3316.5776000000005</v>
      </c>
      <c r="S784" s="313">
        <v>0</v>
      </c>
      <c r="T784" s="299">
        <v>0.85844406932301009</v>
      </c>
      <c r="U784" s="277">
        <v>17.46</v>
      </c>
      <c r="V784" s="100"/>
      <c r="W784" s="100">
        <f t="shared" si="88"/>
        <v>12.368633155164</v>
      </c>
      <c r="X784" s="101">
        <f t="shared" ref="X784:X847" si="89">W784/U784</f>
        <v>0.70839823339999997</v>
      </c>
      <c r="Y784" s="102" t="b">
        <f t="shared" si="85"/>
        <v>0</v>
      </c>
      <c r="Z784" s="86">
        <v>17.46</v>
      </c>
      <c r="AA784" s="103">
        <f t="shared" ref="AA784:AA847" si="90">Z784*$AA$13</f>
        <v>17.46</v>
      </c>
      <c r="AB784" s="76">
        <v>32094.26</v>
      </c>
      <c r="AC784" s="104" t="b">
        <f t="shared" si="86"/>
        <v>0</v>
      </c>
      <c r="AE784" s="71" t="s">
        <v>394</v>
      </c>
      <c r="AG784" s="105">
        <f t="shared" ref="AG784:AG847" si="91">U784-(U784*27%)</f>
        <v>12.745799999999999</v>
      </c>
      <c r="AH784" s="104">
        <f t="shared" si="87"/>
        <v>23429.457017999997</v>
      </c>
    </row>
    <row r="785" spans="1:34" ht="30" x14ac:dyDescent="0.2">
      <c r="A785" s="65" t="s">
        <v>1005</v>
      </c>
      <c r="B785" s="65" t="s">
        <v>395</v>
      </c>
      <c r="C785" s="99" t="s">
        <v>1936</v>
      </c>
      <c r="D785" s="65" t="s">
        <v>3</v>
      </c>
      <c r="E785" s="228" t="s">
        <v>4</v>
      </c>
      <c r="F785" s="244">
        <v>1838.21</v>
      </c>
      <c r="G785" s="93">
        <v>1578</v>
      </c>
      <c r="H785" s="93"/>
      <c r="I785" s="305">
        <v>1578</v>
      </c>
      <c r="J785" s="345"/>
      <c r="K785" s="345"/>
      <c r="L785" s="235">
        <v>18.651499999999999</v>
      </c>
      <c r="M785" s="93">
        <v>34285.370000000003</v>
      </c>
      <c r="N785" s="311">
        <v>29432.06</v>
      </c>
      <c r="O785" s="311"/>
      <c r="P785" s="311">
        <v>0</v>
      </c>
      <c r="Q785" s="311">
        <v>29432.066999999999</v>
      </c>
      <c r="R785" s="245">
        <v>4853.3030000000035</v>
      </c>
      <c r="S785" s="313">
        <v>0</v>
      </c>
      <c r="T785" s="299">
        <v>0.85844390770757317</v>
      </c>
      <c r="U785" s="277">
        <v>25.55</v>
      </c>
      <c r="V785" s="100"/>
      <c r="W785" s="100">
        <f t="shared" si="88"/>
        <v>18.099574863369998</v>
      </c>
      <c r="X785" s="101">
        <f t="shared" si="89"/>
        <v>0.70839823339999985</v>
      </c>
      <c r="Y785" s="102" t="b">
        <f t="shared" si="85"/>
        <v>0</v>
      </c>
      <c r="Z785" s="86">
        <v>25.55</v>
      </c>
      <c r="AA785" s="103">
        <f t="shared" si="90"/>
        <v>25.55</v>
      </c>
      <c r="AB785" s="76">
        <v>46959.94</v>
      </c>
      <c r="AC785" s="104" t="b">
        <f t="shared" si="86"/>
        <v>0</v>
      </c>
      <c r="AE785" s="71" t="s">
        <v>396</v>
      </c>
      <c r="AG785" s="105">
        <f t="shared" si="91"/>
        <v>18.651499999999999</v>
      </c>
      <c r="AH785" s="104">
        <f t="shared" si="87"/>
        <v>34285.373814999999</v>
      </c>
    </row>
    <row r="786" spans="1:34" ht="30" x14ac:dyDescent="0.2">
      <c r="A786" s="65" t="s">
        <v>1006</v>
      </c>
      <c r="B786" s="66">
        <v>88485</v>
      </c>
      <c r="C786" s="99" t="s">
        <v>1937</v>
      </c>
      <c r="D786" s="65" t="s">
        <v>3</v>
      </c>
      <c r="E786" s="228" t="s">
        <v>4</v>
      </c>
      <c r="F786" s="244">
        <v>1838.21</v>
      </c>
      <c r="G786" s="93">
        <v>1578</v>
      </c>
      <c r="H786" s="93"/>
      <c r="I786" s="305">
        <v>1578</v>
      </c>
      <c r="J786" s="345"/>
      <c r="K786" s="345"/>
      <c r="L786" s="235">
        <v>4.1463999999999999</v>
      </c>
      <c r="M786" s="93">
        <v>7621.95</v>
      </c>
      <c r="N786" s="311">
        <v>6543.01</v>
      </c>
      <c r="O786" s="311"/>
      <c r="P786" s="311">
        <v>0</v>
      </c>
      <c r="Q786" s="311">
        <v>6543.0191999999997</v>
      </c>
      <c r="R786" s="245">
        <v>1078.9308000000001</v>
      </c>
      <c r="S786" s="313">
        <v>0</v>
      </c>
      <c r="T786" s="299">
        <v>0.85844425639108102</v>
      </c>
      <c r="U786" s="277">
        <v>5.68</v>
      </c>
      <c r="V786" s="100"/>
      <c r="W786" s="100">
        <f t="shared" si="88"/>
        <v>4.0237019657119992</v>
      </c>
      <c r="X786" s="101">
        <f t="shared" si="89"/>
        <v>0.70839823339999985</v>
      </c>
      <c r="Y786" s="102" t="b">
        <f t="shared" si="85"/>
        <v>0</v>
      </c>
      <c r="Z786" s="86">
        <v>5.68</v>
      </c>
      <c r="AA786" s="103">
        <f t="shared" si="90"/>
        <v>5.68</v>
      </c>
      <c r="AB786" s="76">
        <v>10438.09</v>
      </c>
      <c r="AC786" s="104" t="b">
        <f t="shared" si="86"/>
        <v>0</v>
      </c>
      <c r="AE786" s="71" t="s">
        <v>397</v>
      </c>
      <c r="AG786" s="105">
        <f t="shared" si="91"/>
        <v>4.1463999999999999</v>
      </c>
      <c r="AH786" s="104">
        <f t="shared" si="87"/>
        <v>7621.9539439999999</v>
      </c>
    </row>
    <row r="787" spans="1:34" ht="30" x14ac:dyDescent="0.2">
      <c r="A787" s="65" t="s">
        <v>1007</v>
      </c>
      <c r="B787" s="66">
        <v>88484</v>
      </c>
      <c r="C787" s="99" t="s">
        <v>1938</v>
      </c>
      <c r="D787" s="65" t="s">
        <v>3</v>
      </c>
      <c r="E787" s="228" t="s">
        <v>4</v>
      </c>
      <c r="F787" s="246">
        <v>141.31</v>
      </c>
      <c r="G787" s="88">
        <v>120</v>
      </c>
      <c r="H787" s="88"/>
      <c r="I787" s="305">
        <v>120</v>
      </c>
      <c r="J787" s="345"/>
      <c r="K787" s="345"/>
      <c r="L787" s="235">
        <v>5.1464999999999996</v>
      </c>
      <c r="M787" s="93">
        <v>727.25</v>
      </c>
      <c r="N787" s="311">
        <v>617.58000000000004</v>
      </c>
      <c r="O787" s="311"/>
      <c r="P787" s="311">
        <v>0</v>
      </c>
      <c r="Q787" s="311">
        <v>617.57999999999993</v>
      </c>
      <c r="R787" s="245">
        <v>109.67000000000007</v>
      </c>
      <c r="S787" s="313">
        <v>0</v>
      </c>
      <c r="T787" s="299">
        <v>0.84919903746992087</v>
      </c>
      <c r="U787" s="277">
        <v>7.05</v>
      </c>
      <c r="V787" s="100"/>
      <c r="W787" s="100">
        <f t="shared" si="88"/>
        <v>4.9942075454699992</v>
      </c>
      <c r="X787" s="101">
        <f t="shared" si="89"/>
        <v>0.70839823339999985</v>
      </c>
      <c r="Y787" s="102" t="b">
        <f t="shared" si="85"/>
        <v>0</v>
      </c>
      <c r="Z787" s="86">
        <v>7.05</v>
      </c>
      <c r="AA787" s="103">
        <f t="shared" si="90"/>
        <v>7.05</v>
      </c>
      <c r="AB787" s="82">
        <v>996.41</v>
      </c>
      <c r="AC787" s="104" t="b">
        <f t="shared" si="86"/>
        <v>0</v>
      </c>
      <c r="AE787" s="71" t="s">
        <v>398</v>
      </c>
      <c r="AG787" s="105">
        <f t="shared" si="91"/>
        <v>5.1464999999999996</v>
      </c>
      <c r="AH787" s="104">
        <f t="shared" si="87"/>
        <v>727.25191499999994</v>
      </c>
    </row>
    <row r="788" spans="1:34" ht="30" x14ac:dyDescent="0.2">
      <c r="A788" s="65" t="s">
        <v>1008</v>
      </c>
      <c r="B788" s="66">
        <v>88488</v>
      </c>
      <c r="C788" s="99" t="s">
        <v>1939</v>
      </c>
      <c r="D788" s="65" t="s">
        <v>3</v>
      </c>
      <c r="E788" s="228" t="s">
        <v>4</v>
      </c>
      <c r="F788" s="246">
        <v>141.31</v>
      </c>
      <c r="G788" s="88">
        <v>85</v>
      </c>
      <c r="H788" s="88"/>
      <c r="I788" s="305">
        <v>85</v>
      </c>
      <c r="J788" s="345"/>
      <c r="K788" s="345"/>
      <c r="L788" s="235">
        <v>15.184000000000001</v>
      </c>
      <c r="M788" s="93">
        <v>2145.65</v>
      </c>
      <c r="N788" s="311">
        <v>1290.6400000000001</v>
      </c>
      <c r="O788" s="311"/>
      <c r="P788" s="311">
        <v>0</v>
      </c>
      <c r="Q788" s="311">
        <v>1290.6400000000001</v>
      </c>
      <c r="R788" s="245">
        <v>855.01</v>
      </c>
      <c r="S788" s="313">
        <v>0</v>
      </c>
      <c r="T788" s="299">
        <v>0.60151469251741896</v>
      </c>
      <c r="U788" s="277">
        <v>20.8</v>
      </c>
      <c r="V788" s="100"/>
      <c r="W788" s="100">
        <f t="shared" si="88"/>
        <v>14.73468325472</v>
      </c>
      <c r="X788" s="101">
        <f t="shared" si="89"/>
        <v>0.70839823339999997</v>
      </c>
      <c r="Y788" s="102" t="b">
        <f t="shared" si="85"/>
        <v>0</v>
      </c>
      <c r="Z788" s="86">
        <v>20.8</v>
      </c>
      <c r="AA788" s="103">
        <f t="shared" si="90"/>
        <v>20.8</v>
      </c>
      <c r="AB788" s="76">
        <v>2939.84</v>
      </c>
      <c r="AC788" s="104" t="b">
        <f t="shared" si="86"/>
        <v>0</v>
      </c>
      <c r="AE788" s="71" t="s">
        <v>399</v>
      </c>
      <c r="AG788" s="105">
        <f t="shared" si="91"/>
        <v>15.184000000000001</v>
      </c>
      <c r="AH788" s="104">
        <f t="shared" si="87"/>
        <v>2145.6510400000002</v>
      </c>
    </row>
    <row r="789" spans="1:34" ht="30" x14ac:dyDescent="0.2">
      <c r="A789" s="65" t="s">
        <v>1009</v>
      </c>
      <c r="B789" s="66">
        <v>88494</v>
      </c>
      <c r="C789" s="99" t="s">
        <v>1940</v>
      </c>
      <c r="D789" s="65" t="s">
        <v>3</v>
      </c>
      <c r="E789" s="228" t="s">
        <v>4</v>
      </c>
      <c r="F789" s="246">
        <v>141.31</v>
      </c>
      <c r="G789" s="88">
        <v>85</v>
      </c>
      <c r="H789" s="88"/>
      <c r="I789" s="305">
        <v>85</v>
      </c>
      <c r="J789" s="345"/>
      <c r="K789" s="345"/>
      <c r="L789" s="235">
        <v>21.1554</v>
      </c>
      <c r="M789" s="93">
        <v>2989.46</v>
      </c>
      <c r="N789" s="311">
        <v>1798.2</v>
      </c>
      <c r="O789" s="311"/>
      <c r="P789" s="311">
        <v>0</v>
      </c>
      <c r="Q789" s="311">
        <v>1798.2090000000001</v>
      </c>
      <c r="R789" s="245">
        <v>1191.251</v>
      </c>
      <c r="S789" s="313">
        <v>0</v>
      </c>
      <c r="T789" s="299">
        <v>0.60151632736347038</v>
      </c>
      <c r="U789" s="277">
        <v>28.98</v>
      </c>
      <c r="V789" s="100"/>
      <c r="W789" s="100">
        <f t="shared" si="88"/>
        <v>20.529380803932</v>
      </c>
      <c r="X789" s="101">
        <f t="shared" si="89"/>
        <v>0.70839823339999997</v>
      </c>
      <c r="Y789" s="102" t="b">
        <f t="shared" si="85"/>
        <v>0</v>
      </c>
      <c r="Z789" s="86">
        <v>28.98</v>
      </c>
      <c r="AA789" s="103">
        <f t="shared" si="90"/>
        <v>28.98</v>
      </c>
      <c r="AB789" s="76">
        <v>4094.96</v>
      </c>
      <c r="AC789" s="104" t="b">
        <f t="shared" si="86"/>
        <v>0</v>
      </c>
      <c r="AE789" s="71" t="s">
        <v>400</v>
      </c>
      <c r="AG789" s="105">
        <f t="shared" si="91"/>
        <v>21.1554</v>
      </c>
      <c r="AH789" s="104">
        <f t="shared" si="87"/>
        <v>2989.4695740000002</v>
      </c>
    </row>
    <row r="790" spans="1:34" s="209" customFormat="1" x14ac:dyDescent="0.2">
      <c r="A790" s="198">
        <v>25</v>
      </c>
      <c r="B790" s="199"/>
      <c r="C790" s="200" t="s">
        <v>401</v>
      </c>
      <c r="D790" s="201"/>
      <c r="E790" s="229"/>
      <c r="F790" s="247"/>
      <c r="G790" s="201"/>
      <c r="H790" s="201"/>
      <c r="I790" s="306"/>
      <c r="J790" s="346"/>
      <c r="K790" s="346"/>
      <c r="L790" s="236"/>
      <c r="M790" s="203">
        <v>282419.54000000004</v>
      </c>
      <c r="N790" s="203"/>
      <c r="O790" s="203"/>
      <c r="P790" s="203">
        <v>31485.060527000001</v>
      </c>
      <c r="Q790" s="203">
        <v>282419.57548400003</v>
      </c>
      <c r="R790" s="264">
        <v>-3.5483999992720783E-2</v>
      </c>
      <c r="S790" s="290">
        <v>0.11148329370906843</v>
      </c>
      <c r="T790" s="264"/>
      <c r="U790" s="278"/>
      <c r="V790" s="218"/>
      <c r="W790" s="218">
        <f t="shared" si="88"/>
        <v>0</v>
      </c>
      <c r="X790" s="219" t="e">
        <f t="shared" si="89"/>
        <v>#DIV/0!</v>
      </c>
      <c r="Y790" s="220" t="b">
        <f t="shared" si="85"/>
        <v>1</v>
      </c>
      <c r="Z790" s="201"/>
      <c r="AA790" s="221">
        <f t="shared" si="90"/>
        <v>0</v>
      </c>
      <c r="AB790" s="222">
        <v>386877.84</v>
      </c>
      <c r="AC790" s="209" t="b">
        <f t="shared" si="86"/>
        <v>0</v>
      </c>
      <c r="AE790" s="200" t="s">
        <v>401</v>
      </c>
      <c r="AG790" s="208">
        <f t="shared" si="91"/>
        <v>0</v>
      </c>
      <c r="AH790" s="209">
        <f t="shared" si="87"/>
        <v>0</v>
      </c>
    </row>
    <row r="791" spans="1:34" x14ac:dyDescent="0.2">
      <c r="A791" s="65" t="s">
        <v>1010</v>
      </c>
      <c r="B791" s="65" t="s">
        <v>402</v>
      </c>
      <c r="C791" s="99" t="s">
        <v>1941</v>
      </c>
      <c r="D791" s="65" t="s">
        <v>3</v>
      </c>
      <c r="E791" s="228" t="s">
        <v>32</v>
      </c>
      <c r="F791" s="246">
        <v>153</v>
      </c>
      <c r="G791" s="88">
        <v>153</v>
      </c>
      <c r="H791" s="88"/>
      <c r="I791" s="305">
        <v>153</v>
      </c>
      <c r="J791" s="345"/>
      <c r="K791" s="345"/>
      <c r="L791" s="235">
        <v>35.083799999999997</v>
      </c>
      <c r="M791" s="93">
        <v>5367.82</v>
      </c>
      <c r="N791" s="311">
        <v>5367.82</v>
      </c>
      <c r="O791" s="311"/>
      <c r="P791" s="311">
        <v>0</v>
      </c>
      <c r="Q791" s="311">
        <v>5367.8213999999998</v>
      </c>
      <c r="R791" s="245">
        <v>-1.4000000001033186E-3</v>
      </c>
      <c r="S791" s="313">
        <v>0</v>
      </c>
      <c r="T791" s="299">
        <v>1.0000002608135146</v>
      </c>
      <c r="U791" s="277">
        <v>48.06</v>
      </c>
      <c r="V791" s="100"/>
      <c r="W791" s="100">
        <f t="shared" si="88"/>
        <v>34.045619097204003</v>
      </c>
      <c r="X791" s="101">
        <f t="shared" si="89"/>
        <v>0.70839823340000008</v>
      </c>
      <c r="Y791" s="102" t="b">
        <f t="shared" si="85"/>
        <v>0</v>
      </c>
      <c r="Z791" s="86">
        <v>48.06</v>
      </c>
      <c r="AA791" s="103">
        <f t="shared" si="90"/>
        <v>48.06</v>
      </c>
      <c r="AB791" s="76">
        <v>7353.25</v>
      </c>
      <c r="AC791" s="104" t="b">
        <f t="shared" si="86"/>
        <v>0</v>
      </c>
      <c r="AE791" s="71" t="s">
        <v>403</v>
      </c>
      <c r="AG791" s="105">
        <f t="shared" si="91"/>
        <v>35.083799999999997</v>
      </c>
      <c r="AH791" s="104">
        <f t="shared" si="87"/>
        <v>5367.8213999999998</v>
      </c>
    </row>
    <row r="792" spans="1:34" ht="60" x14ac:dyDescent="0.2">
      <c r="A792" s="65" t="s">
        <v>1011</v>
      </c>
      <c r="B792" s="65" t="s">
        <v>404</v>
      </c>
      <c r="C792" s="99" t="s">
        <v>1942</v>
      </c>
      <c r="D792" s="65" t="s">
        <v>3</v>
      </c>
      <c r="E792" s="228" t="s">
        <v>4</v>
      </c>
      <c r="F792" s="246">
        <v>499.5</v>
      </c>
      <c r="G792" s="88">
        <v>499.5</v>
      </c>
      <c r="H792" s="88"/>
      <c r="I792" s="305">
        <v>499.5</v>
      </c>
      <c r="J792" s="345"/>
      <c r="K792" s="345"/>
      <c r="L792" s="235">
        <v>192.2747</v>
      </c>
      <c r="M792" s="93">
        <v>96041.21</v>
      </c>
      <c r="N792" s="311">
        <v>96041.21</v>
      </c>
      <c r="O792" s="311"/>
      <c r="P792" s="311">
        <v>0</v>
      </c>
      <c r="Q792" s="311">
        <v>96041.212650000001</v>
      </c>
      <c r="R792" s="245">
        <v>2.6499999949010089E-3</v>
      </c>
      <c r="S792" s="313">
        <v>0</v>
      </c>
      <c r="T792" s="299">
        <v>1.000000027592322</v>
      </c>
      <c r="U792" s="277">
        <v>263.39</v>
      </c>
      <c r="V792" s="100"/>
      <c r="W792" s="100">
        <f t="shared" si="88"/>
        <v>186.58501069522598</v>
      </c>
      <c r="X792" s="101">
        <f t="shared" si="89"/>
        <v>0.70839823339999997</v>
      </c>
      <c r="Y792" s="102" t="b">
        <f t="shared" si="85"/>
        <v>0</v>
      </c>
      <c r="Z792" s="86">
        <v>263.39</v>
      </c>
      <c r="AA792" s="103">
        <f t="shared" si="90"/>
        <v>263.39</v>
      </c>
      <c r="AB792" s="76">
        <v>131563.5</v>
      </c>
      <c r="AC792" s="104" t="b">
        <f t="shared" si="86"/>
        <v>0</v>
      </c>
      <c r="AE792" s="71" t="s">
        <v>1406</v>
      </c>
      <c r="AG792" s="105">
        <f t="shared" si="91"/>
        <v>192.2747</v>
      </c>
      <c r="AH792" s="104">
        <f t="shared" si="87"/>
        <v>96041.212650000001</v>
      </c>
    </row>
    <row r="793" spans="1:34" ht="30" x14ac:dyDescent="0.2">
      <c r="A793" s="65" t="s">
        <v>1012</v>
      </c>
      <c r="B793" s="66">
        <v>94216</v>
      </c>
      <c r="C793" s="99" t="s">
        <v>1943</v>
      </c>
      <c r="D793" s="65" t="s">
        <v>3</v>
      </c>
      <c r="E793" s="228" t="s">
        <v>4</v>
      </c>
      <c r="F793" s="246">
        <v>499.5</v>
      </c>
      <c r="G793" s="88">
        <v>499.5</v>
      </c>
      <c r="H793" s="88"/>
      <c r="I793" s="305">
        <v>499.5</v>
      </c>
      <c r="J793" s="345"/>
      <c r="K793" s="345"/>
      <c r="L793" s="235">
        <v>168.61539999999999</v>
      </c>
      <c r="M793" s="93">
        <v>84223.39</v>
      </c>
      <c r="N793" s="311">
        <v>84223.39</v>
      </c>
      <c r="O793" s="311"/>
      <c r="P793" s="311">
        <v>0</v>
      </c>
      <c r="Q793" s="311">
        <v>84223.392299999992</v>
      </c>
      <c r="R793" s="245">
        <v>-2.2999999928288162E-3</v>
      </c>
      <c r="S793" s="313">
        <v>0</v>
      </c>
      <c r="T793" s="299">
        <v>1.0000000273083285</v>
      </c>
      <c r="U793" s="277">
        <v>230.98</v>
      </c>
      <c r="V793" s="100"/>
      <c r="W793" s="100">
        <f t="shared" si="88"/>
        <v>163.62582395073198</v>
      </c>
      <c r="X793" s="101">
        <f t="shared" si="89"/>
        <v>0.70839823339999997</v>
      </c>
      <c r="Y793" s="102" t="b">
        <f t="shared" si="85"/>
        <v>0</v>
      </c>
      <c r="Z793" s="86">
        <v>230.98</v>
      </c>
      <c r="AA793" s="103">
        <f t="shared" si="90"/>
        <v>230.98</v>
      </c>
      <c r="AB793" s="76">
        <v>115374.43</v>
      </c>
      <c r="AC793" s="104" t="b">
        <f t="shared" si="86"/>
        <v>0</v>
      </c>
      <c r="AE793" s="71" t="s">
        <v>405</v>
      </c>
      <c r="AG793" s="105">
        <f t="shared" si="91"/>
        <v>168.61539999999999</v>
      </c>
      <c r="AH793" s="104">
        <f t="shared" si="87"/>
        <v>84223.392299999992</v>
      </c>
    </row>
    <row r="794" spans="1:34" x14ac:dyDescent="0.2">
      <c r="A794" s="65" t="s">
        <v>1013</v>
      </c>
      <c r="B794" s="65" t="s">
        <v>406</v>
      </c>
      <c r="C794" s="99" t="s">
        <v>1944</v>
      </c>
      <c r="D794" s="65" t="s">
        <v>3</v>
      </c>
      <c r="E794" s="228" t="s">
        <v>32</v>
      </c>
      <c r="F794" s="246">
        <v>5.9</v>
      </c>
      <c r="G794" s="88">
        <v>5.9</v>
      </c>
      <c r="H794" s="88"/>
      <c r="I794" s="305">
        <v>5.9</v>
      </c>
      <c r="J794" s="345"/>
      <c r="K794" s="345"/>
      <c r="L794" s="235">
        <v>139.8972</v>
      </c>
      <c r="M794" s="93">
        <v>825.39</v>
      </c>
      <c r="N794" s="311">
        <v>825.39</v>
      </c>
      <c r="O794" s="311"/>
      <c r="P794" s="311">
        <v>0</v>
      </c>
      <c r="Q794" s="311">
        <v>825.39348000000007</v>
      </c>
      <c r="R794" s="245">
        <v>-3.480000000081418E-3</v>
      </c>
      <c r="S794" s="313">
        <v>0</v>
      </c>
      <c r="T794" s="299">
        <v>1.0000042161887108</v>
      </c>
      <c r="U794" s="277">
        <v>191.64</v>
      </c>
      <c r="V794" s="100"/>
      <c r="W794" s="100">
        <f t="shared" si="88"/>
        <v>135.75743744877599</v>
      </c>
      <c r="X794" s="101">
        <f t="shared" si="89"/>
        <v>0.70839823339999997</v>
      </c>
      <c r="Y794" s="102" t="b">
        <f t="shared" si="85"/>
        <v>0</v>
      </c>
      <c r="Z794" s="86">
        <v>191.64</v>
      </c>
      <c r="AA794" s="103">
        <f t="shared" si="90"/>
        <v>191.64</v>
      </c>
      <c r="AB794" s="76">
        <v>1130.69</v>
      </c>
      <c r="AC794" s="104" t="b">
        <f t="shared" si="86"/>
        <v>0</v>
      </c>
      <c r="AE794" s="71" t="s">
        <v>407</v>
      </c>
      <c r="AG794" s="105">
        <f t="shared" si="91"/>
        <v>139.8972</v>
      </c>
      <c r="AH794" s="104">
        <f t="shared" si="87"/>
        <v>825.39348000000007</v>
      </c>
    </row>
    <row r="795" spans="1:34" ht="45" x14ac:dyDescent="0.2">
      <c r="A795" s="65" t="s">
        <v>1014</v>
      </c>
      <c r="B795" s="66">
        <v>98546</v>
      </c>
      <c r="C795" s="99" t="s">
        <v>1945</v>
      </c>
      <c r="D795" s="65" t="s">
        <v>3</v>
      </c>
      <c r="E795" s="228" t="s">
        <v>4</v>
      </c>
      <c r="F795" s="246">
        <v>389</v>
      </c>
      <c r="G795" s="88">
        <v>311.2</v>
      </c>
      <c r="H795" s="88">
        <v>77.800000000000011</v>
      </c>
      <c r="I795" s="305">
        <v>389</v>
      </c>
      <c r="J795" s="345"/>
      <c r="K795" s="345"/>
      <c r="L795" s="235">
        <v>128.54570000000001</v>
      </c>
      <c r="M795" s="93">
        <v>50004.27</v>
      </c>
      <c r="N795" s="311">
        <v>40003.42</v>
      </c>
      <c r="O795" s="311"/>
      <c r="P795" s="311">
        <v>10000.855460000002</v>
      </c>
      <c r="Q795" s="311">
        <v>50004.277300000002</v>
      </c>
      <c r="R795" s="245">
        <v>-7.3000000047613867E-3</v>
      </c>
      <c r="S795" s="313">
        <v>0.20000002919750659</v>
      </c>
      <c r="T795" s="299">
        <v>1.0000001459875327</v>
      </c>
      <c r="U795" s="277">
        <v>176.09</v>
      </c>
      <c r="V795" s="100"/>
      <c r="W795" s="100">
        <f t="shared" si="88"/>
        <v>124.74184491940599</v>
      </c>
      <c r="X795" s="101">
        <f t="shared" si="89"/>
        <v>0.70839823339999997</v>
      </c>
      <c r="Y795" s="102" t="b">
        <f t="shared" si="85"/>
        <v>0</v>
      </c>
      <c r="Z795" s="86">
        <v>176.09</v>
      </c>
      <c r="AA795" s="103">
        <f t="shared" si="90"/>
        <v>176.09</v>
      </c>
      <c r="AB795" s="76">
        <v>68500.100000000006</v>
      </c>
      <c r="AC795" s="104" t="b">
        <f t="shared" si="86"/>
        <v>0</v>
      </c>
      <c r="AE795" s="71" t="s">
        <v>408</v>
      </c>
      <c r="AG795" s="105">
        <f t="shared" si="91"/>
        <v>128.54570000000001</v>
      </c>
      <c r="AH795" s="104">
        <f t="shared" si="87"/>
        <v>50004.277300000002</v>
      </c>
    </row>
    <row r="796" spans="1:34" ht="60" x14ac:dyDescent="0.2">
      <c r="A796" s="65" t="s">
        <v>1015</v>
      </c>
      <c r="B796" s="66">
        <v>87690</v>
      </c>
      <c r="C796" s="99" t="s">
        <v>1946</v>
      </c>
      <c r="D796" s="65" t="s">
        <v>3</v>
      </c>
      <c r="E796" s="228" t="s">
        <v>4</v>
      </c>
      <c r="F796" s="246">
        <v>389</v>
      </c>
      <c r="G796" s="88">
        <v>194.5</v>
      </c>
      <c r="H796" s="88">
        <v>194.5</v>
      </c>
      <c r="I796" s="305">
        <v>389</v>
      </c>
      <c r="J796" s="345"/>
      <c r="K796" s="345"/>
      <c r="L796" s="235">
        <v>52.581900000000005</v>
      </c>
      <c r="M796" s="93">
        <v>20454.349999999999</v>
      </c>
      <c r="N796" s="311">
        <v>10227.17</v>
      </c>
      <c r="O796" s="311"/>
      <c r="P796" s="311">
        <v>10227.179550000001</v>
      </c>
      <c r="Q796" s="311">
        <v>20454.359100000001</v>
      </c>
      <c r="R796" s="245">
        <v>-9.1000000029453076E-3</v>
      </c>
      <c r="S796" s="313">
        <v>0.50000022244657016</v>
      </c>
      <c r="T796" s="299">
        <v>1.0000004448931403</v>
      </c>
      <c r="U796" s="277">
        <v>72.03</v>
      </c>
      <c r="V796" s="100"/>
      <c r="W796" s="100">
        <f t="shared" si="88"/>
        <v>51.025924751802002</v>
      </c>
      <c r="X796" s="101">
        <f t="shared" si="89"/>
        <v>0.70839823339999997</v>
      </c>
      <c r="Y796" s="102" t="b">
        <f t="shared" si="85"/>
        <v>0</v>
      </c>
      <c r="Z796" s="86">
        <v>72.03</v>
      </c>
      <c r="AA796" s="103">
        <f t="shared" si="90"/>
        <v>72.03</v>
      </c>
      <c r="AB796" s="76">
        <v>28021.439999999999</v>
      </c>
      <c r="AC796" s="104" t="b">
        <f t="shared" si="86"/>
        <v>0</v>
      </c>
      <c r="AE796" s="119" t="s">
        <v>645</v>
      </c>
      <c r="AG796" s="105">
        <f t="shared" si="91"/>
        <v>52.581900000000005</v>
      </c>
      <c r="AH796" s="104">
        <f t="shared" si="87"/>
        <v>20454.359100000001</v>
      </c>
    </row>
    <row r="797" spans="1:34" ht="45" x14ac:dyDescent="0.2">
      <c r="A797" s="65" t="s">
        <v>1016</v>
      </c>
      <c r="B797" s="66">
        <v>98563</v>
      </c>
      <c r="C797" s="99" t="s">
        <v>1947</v>
      </c>
      <c r="D797" s="65" t="s">
        <v>3</v>
      </c>
      <c r="E797" s="228" t="s">
        <v>4</v>
      </c>
      <c r="F797" s="246">
        <v>389</v>
      </c>
      <c r="G797" s="88">
        <v>233.4</v>
      </c>
      <c r="H797" s="88">
        <v>155.6</v>
      </c>
      <c r="I797" s="305">
        <v>389</v>
      </c>
      <c r="J797" s="345"/>
      <c r="K797" s="345"/>
      <c r="L797" s="235">
        <v>38.419899999999998</v>
      </c>
      <c r="M797" s="93">
        <v>14945.34</v>
      </c>
      <c r="N797" s="311">
        <v>8967.2000000000007</v>
      </c>
      <c r="O797" s="311"/>
      <c r="P797" s="311">
        <v>5978.1364399999993</v>
      </c>
      <c r="Q797" s="311">
        <v>14945.3411</v>
      </c>
      <c r="R797" s="245">
        <v>-1.0999999994965037E-3</v>
      </c>
      <c r="S797" s="313">
        <v>0.40000002944061486</v>
      </c>
      <c r="T797" s="299">
        <v>1.0000000736015373</v>
      </c>
      <c r="U797" s="277">
        <v>52.63</v>
      </c>
      <c r="V797" s="100"/>
      <c r="W797" s="100">
        <f t="shared" si="88"/>
        <v>37.282999023842002</v>
      </c>
      <c r="X797" s="101">
        <f t="shared" si="89"/>
        <v>0.70839823339999997</v>
      </c>
      <c r="Y797" s="102" t="b">
        <f t="shared" si="85"/>
        <v>0</v>
      </c>
      <c r="Z797" s="86">
        <v>52.63</v>
      </c>
      <c r="AA797" s="103">
        <f t="shared" si="90"/>
        <v>52.63</v>
      </c>
      <c r="AB797" s="118">
        <v>20472.349999999999</v>
      </c>
      <c r="AC797" s="104" t="b">
        <f t="shared" si="86"/>
        <v>0</v>
      </c>
      <c r="AE797" s="71" t="s">
        <v>1407</v>
      </c>
      <c r="AG797" s="105">
        <f t="shared" si="91"/>
        <v>38.419899999999998</v>
      </c>
      <c r="AH797" s="104">
        <f t="shared" si="87"/>
        <v>14945.3411</v>
      </c>
    </row>
    <row r="798" spans="1:34" ht="33" customHeight="1" x14ac:dyDescent="0.2">
      <c r="A798" s="65" t="s">
        <v>1017</v>
      </c>
      <c r="B798" s="66">
        <v>105034</v>
      </c>
      <c r="C798" s="99" t="s">
        <v>1948</v>
      </c>
      <c r="D798" s="65" t="s">
        <v>3</v>
      </c>
      <c r="E798" s="228" t="s">
        <v>32</v>
      </c>
      <c r="F798" s="246">
        <v>281.54000000000002</v>
      </c>
      <c r="G798" s="88">
        <v>140.77000000000001</v>
      </c>
      <c r="H798" s="88">
        <v>140.77000000000001</v>
      </c>
      <c r="I798" s="305">
        <v>281.54000000000002</v>
      </c>
      <c r="J798" s="345"/>
      <c r="K798" s="345"/>
      <c r="L798" s="235">
        <v>37.500099999999996</v>
      </c>
      <c r="M798" s="93">
        <v>10557.77</v>
      </c>
      <c r="N798" s="311">
        <v>5278.88</v>
      </c>
      <c r="O798" s="311"/>
      <c r="P798" s="311">
        <v>5278.8890769999998</v>
      </c>
      <c r="Q798" s="311">
        <v>10557.778154</v>
      </c>
      <c r="R798" s="245">
        <v>0</v>
      </c>
      <c r="S798" s="313">
        <v>0.50000038616109266</v>
      </c>
      <c r="T798" s="299">
        <v>1.0000007723221853</v>
      </c>
      <c r="U798" s="277">
        <v>51.37</v>
      </c>
      <c r="V798" s="100"/>
      <c r="W798" s="100">
        <f t="shared" si="88"/>
        <v>36.390417249757995</v>
      </c>
      <c r="X798" s="101">
        <f t="shared" si="89"/>
        <v>0.70839823339999997</v>
      </c>
      <c r="Y798" s="102" t="b">
        <f t="shared" si="85"/>
        <v>0</v>
      </c>
      <c r="Z798" s="86">
        <v>51.37</v>
      </c>
      <c r="AA798" s="103">
        <f t="shared" si="90"/>
        <v>51.37</v>
      </c>
      <c r="AB798" s="118">
        <v>14462.06</v>
      </c>
      <c r="AC798" s="104" t="b">
        <f t="shared" si="86"/>
        <v>0</v>
      </c>
      <c r="AE798" s="71" t="s">
        <v>1408</v>
      </c>
      <c r="AG798" s="105">
        <f t="shared" si="91"/>
        <v>37.500099999999996</v>
      </c>
      <c r="AH798" s="104">
        <f t="shared" si="87"/>
        <v>10557.778154</v>
      </c>
    </row>
    <row r="799" spans="1:34" s="209" customFormat="1" ht="16.899999999999999" customHeight="1" x14ac:dyDescent="0.2">
      <c r="A799" s="198">
        <v>26</v>
      </c>
      <c r="B799" s="199"/>
      <c r="C799" s="200" t="s">
        <v>409</v>
      </c>
      <c r="D799" s="201"/>
      <c r="E799" s="229"/>
      <c r="F799" s="247"/>
      <c r="G799" s="201"/>
      <c r="H799" s="201"/>
      <c r="I799" s="306"/>
      <c r="J799" s="346"/>
      <c r="K799" s="346"/>
      <c r="L799" s="236"/>
      <c r="M799" s="203">
        <v>46362.26</v>
      </c>
      <c r="N799" s="203"/>
      <c r="O799" s="203"/>
      <c r="P799" s="203">
        <v>46371.006271999999</v>
      </c>
      <c r="Q799" s="203">
        <v>46371.006271999999</v>
      </c>
      <c r="R799" s="264">
        <v>-8.7462719999966794</v>
      </c>
      <c r="S799" s="290">
        <v>1.0001886506826889</v>
      </c>
      <c r="T799" s="264"/>
      <c r="U799" s="278"/>
      <c r="V799" s="218"/>
      <c r="W799" s="218">
        <f t="shared" si="88"/>
        <v>0</v>
      </c>
      <c r="X799" s="219" t="e">
        <f t="shared" si="89"/>
        <v>#DIV/0!</v>
      </c>
      <c r="Y799" s="220" t="b">
        <f t="shared" si="85"/>
        <v>1</v>
      </c>
      <c r="Z799" s="201"/>
      <c r="AA799" s="221">
        <f t="shared" si="90"/>
        <v>0</v>
      </c>
      <c r="AB799" s="222">
        <v>63510.29</v>
      </c>
      <c r="AC799" s="209" t="b">
        <f t="shared" si="86"/>
        <v>0</v>
      </c>
      <c r="AE799" s="200" t="s">
        <v>409</v>
      </c>
      <c r="AG799" s="208">
        <f t="shared" si="91"/>
        <v>0</v>
      </c>
      <c r="AH799" s="209">
        <f t="shared" si="87"/>
        <v>0</v>
      </c>
    </row>
    <row r="800" spans="1:34" ht="45" x14ac:dyDescent="0.2">
      <c r="A800" s="65" t="s">
        <v>1018</v>
      </c>
      <c r="B800" s="65" t="s">
        <v>410</v>
      </c>
      <c r="C800" s="99" t="s">
        <v>1949</v>
      </c>
      <c r="D800" s="65" t="s">
        <v>3</v>
      </c>
      <c r="E800" s="228" t="s">
        <v>122</v>
      </c>
      <c r="F800" s="246">
        <v>3</v>
      </c>
      <c r="G800" s="88"/>
      <c r="H800" s="88">
        <v>3</v>
      </c>
      <c r="I800" s="305">
        <v>3</v>
      </c>
      <c r="J800" s="345"/>
      <c r="K800" s="345"/>
      <c r="L800" s="235">
        <v>245.36759999999998</v>
      </c>
      <c r="M800" s="93">
        <v>736.1</v>
      </c>
      <c r="N800" s="311">
        <v>0</v>
      </c>
      <c r="O800" s="311"/>
      <c r="P800" s="311">
        <v>736.10279999999989</v>
      </c>
      <c r="Q800" s="311">
        <v>736.10279999999989</v>
      </c>
      <c r="R800" s="245">
        <v>-2.7999999998655767E-3</v>
      </c>
      <c r="S800" s="313">
        <v>1.0000038038310011</v>
      </c>
      <c r="T800" s="299">
        <v>1.0000038038310011</v>
      </c>
      <c r="U800" s="277">
        <v>336.12</v>
      </c>
      <c r="V800" s="100"/>
      <c r="W800" s="100">
        <f t="shared" si="88"/>
        <v>238.106814210408</v>
      </c>
      <c r="X800" s="101">
        <f t="shared" si="89"/>
        <v>0.70839823339999997</v>
      </c>
      <c r="Y800" s="102" t="b">
        <f t="shared" si="85"/>
        <v>0</v>
      </c>
      <c r="Z800" s="86">
        <v>336.12</v>
      </c>
      <c r="AA800" s="103">
        <f t="shared" si="90"/>
        <v>336.12</v>
      </c>
      <c r="AB800" s="76">
        <v>1008.37</v>
      </c>
      <c r="AC800" s="104" t="b">
        <f t="shared" si="86"/>
        <v>0</v>
      </c>
      <c r="AE800" s="71" t="s">
        <v>411</v>
      </c>
      <c r="AG800" s="105">
        <f t="shared" si="91"/>
        <v>245.36759999999998</v>
      </c>
      <c r="AH800" s="104">
        <f t="shared" si="87"/>
        <v>736.10279999999989</v>
      </c>
    </row>
    <row r="801" spans="1:34" ht="30" x14ac:dyDescent="0.2">
      <c r="A801" s="65" t="s">
        <v>1019</v>
      </c>
      <c r="B801" s="65" t="s">
        <v>412</v>
      </c>
      <c r="C801" s="99" t="s">
        <v>1950</v>
      </c>
      <c r="D801" s="65" t="s">
        <v>3</v>
      </c>
      <c r="E801" s="228" t="s">
        <v>122</v>
      </c>
      <c r="F801" s="246">
        <v>4</v>
      </c>
      <c r="G801" s="88"/>
      <c r="H801" s="88">
        <v>4</v>
      </c>
      <c r="I801" s="305">
        <v>4</v>
      </c>
      <c r="J801" s="345"/>
      <c r="K801" s="345"/>
      <c r="L801" s="235">
        <v>374.00819999999999</v>
      </c>
      <c r="M801" s="93">
        <v>1496.03</v>
      </c>
      <c r="N801" s="311">
        <v>0</v>
      </c>
      <c r="O801" s="311"/>
      <c r="P801" s="311">
        <v>1496.0328</v>
      </c>
      <c r="Q801" s="311">
        <v>1496.0328</v>
      </c>
      <c r="R801" s="245">
        <v>-2.7999999999792635E-3</v>
      </c>
      <c r="S801" s="313">
        <v>1.0000018716202215</v>
      </c>
      <c r="T801" s="299">
        <v>1.0000018716202215</v>
      </c>
      <c r="U801" s="277">
        <v>512.34</v>
      </c>
      <c r="V801" s="100"/>
      <c r="W801" s="100">
        <f t="shared" si="88"/>
        <v>362.94075090015599</v>
      </c>
      <c r="X801" s="101">
        <f t="shared" si="89"/>
        <v>0.70839823339999997</v>
      </c>
      <c r="Y801" s="102" t="b">
        <f t="shared" si="85"/>
        <v>0</v>
      </c>
      <c r="Z801" s="86">
        <v>512.34</v>
      </c>
      <c r="AA801" s="103">
        <f t="shared" si="90"/>
        <v>512.34</v>
      </c>
      <c r="AB801" s="76">
        <v>2049.37</v>
      </c>
      <c r="AC801" s="104" t="b">
        <f t="shared" si="86"/>
        <v>0</v>
      </c>
      <c r="AE801" s="71" t="s">
        <v>413</v>
      </c>
      <c r="AG801" s="105">
        <f t="shared" si="91"/>
        <v>374.00819999999999</v>
      </c>
      <c r="AH801" s="104">
        <f t="shared" si="87"/>
        <v>1496.0328</v>
      </c>
    </row>
    <row r="802" spans="1:34" ht="30" x14ac:dyDescent="0.2">
      <c r="A802" s="65" t="s">
        <v>1020</v>
      </c>
      <c r="B802" s="66">
        <v>100849</v>
      </c>
      <c r="C802" s="99" t="s">
        <v>1951</v>
      </c>
      <c r="D802" s="65" t="s">
        <v>3</v>
      </c>
      <c r="E802" s="228" t="s">
        <v>122</v>
      </c>
      <c r="F802" s="246">
        <v>5</v>
      </c>
      <c r="G802" s="88"/>
      <c r="H802" s="88">
        <v>5</v>
      </c>
      <c r="I802" s="305">
        <v>5</v>
      </c>
      <c r="J802" s="345"/>
      <c r="K802" s="345"/>
      <c r="L802" s="235">
        <v>34.653099999999995</v>
      </c>
      <c r="M802" s="93">
        <v>173.26</v>
      </c>
      <c r="N802" s="311">
        <v>0</v>
      </c>
      <c r="O802" s="311"/>
      <c r="P802" s="311">
        <v>173.26549999999997</v>
      </c>
      <c r="Q802" s="311">
        <v>173.26549999999997</v>
      </c>
      <c r="R802" s="245">
        <v>-5.4999999999836291E-3</v>
      </c>
      <c r="S802" s="313">
        <v>1.0000317441994688</v>
      </c>
      <c r="T802" s="299">
        <v>1.0000317441994688</v>
      </c>
      <c r="U802" s="277">
        <v>47.47</v>
      </c>
      <c r="V802" s="100"/>
      <c r="W802" s="100">
        <f t="shared" si="88"/>
        <v>33.627664139497995</v>
      </c>
      <c r="X802" s="101">
        <f t="shared" si="89"/>
        <v>0.70839823339999985</v>
      </c>
      <c r="Y802" s="102" t="b">
        <f t="shared" ref="Y802:Y865" si="92">Z802=L802</f>
        <v>0</v>
      </c>
      <c r="Z802" s="86">
        <v>47.47</v>
      </c>
      <c r="AA802" s="103">
        <f t="shared" si="90"/>
        <v>47.47</v>
      </c>
      <c r="AB802" s="82">
        <v>237.37</v>
      </c>
      <c r="AC802" s="104" t="b">
        <f t="shared" ref="AC802:AC827" si="93">AB802=M802</f>
        <v>0</v>
      </c>
      <c r="AE802" s="71" t="s">
        <v>414</v>
      </c>
      <c r="AG802" s="105">
        <f t="shared" si="91"/>
        <v>34.653099999999995</v>
      </c>
      <c r="AH802" s="104">
        <f t="shared" ref="AH802:AH865" si="94">F802*AG802</f>
        <v>173.26549999999997</v>
      </c>
    </row>
    <row r="803" spans="1:34" ht="45" x14ac:dyDescent="0.2">
      <c r="A803" s="65" t="s">
        <v>1021</v>
      </c>
      <c r="B803" s="66">
        <v>86938</v>
      </c>
      <c r="C803" s="99" t="s">
        <v>1952</v>
      </c>
      <c r="D803" s="65" t="s">
        <v>3</v>
      </c>
      <c r="E803" s="228" t="s">
        <v>122</v>
      </c>
      <c r="F803" s="246">
        <v>7</v>
      </c>
      <c r="G803" s="88"/>
      <c r="H803" s="88">
        <v>7</v>
      </c>
      <c r="I803" s="305">
        <v>7</v>
      </c>
      <c r="J803" s="345"/>
      <c r="K803" s="345"/>
      <c r="L803" s="235">
        <v>327.10569999999996</v>
      </c>
      <c r="M803" s="93">
        <v>2289.73</v>
      </c>
      <c r="N803" s="311">
        <v>0</v>
      </c>
      <c r="O803" s="311"/>
      <c r="P803" s="311">
        <v>2289.7398999999996</v>
      </c>
      <c r="Q803" s="311">
        <v>2289.7398999999996</v>
      </c>
      <c r="R803" s="245">
        <v>-9.8999999995612598E-3</v>
      </c>
      <c r="S803" s="313">
        <v>1.0000043236538805</v>
      </c>
      <c r="T803" s="299">
        <v>1.0000043236538805</v>
      </c>
      <c r="U803" s="277">
        <v>448.09</v>
      </c>
      <c r="V803" s="100"/>
      <c r="W803" s="100">
        <f t="shared" si="88"/>
        <v>317.42616440420596</v>
      </c>
      <c r="X803" s="101">
        <f t="shared" si="89"/>
        <v>0.70839823339999997</v>
      </c>
      <c r="Y803" s="102" t="b">
        <f t="shared" si="92"/>
        <v>0</v>
      </c>
      <c r="Z803" s="86">
        <v>448.09</v>
      </c>
      <c r="AA803" s="103">
        <f t="shared" si="90"/>
        <v>448.09</v>
      </c>
      <c r="AB803" s="76">
        <v>3136.66</v>
      </c>
      <c r="AC803" s="104" t="b">
        <f t="shared" si="93"/>
        <v>0</v>
      </c>
      <c r="AE803" s="71" t="s">
        <v>415</v>
      </c>
      <c r="AG803" s="105">
        <f t="shared" si="91"/>
        <v>327.10569999999996</v>
      </c>
      <c r="AH803" s="104">
        <f t="shared" si="94"/>
        <v>2289.7398999999996</v>
      </c>
    </row>
    <row r="804" spans="1:34" ht="75" x14ac:dyDescent="0.2">
      <c r="A804" s="65" t="s">
        <v>1022</v>
      </c>
      <c r="B804" s="65" t="s">
        <v>416</v>
      </c>
      <c r="C804" s="99" t="s">
        <v>1953</v>
      </c>
      <c r="D804" s="65" t="s">
        <v>3</v>
      </c>
      <c r="E804" s="228" t="s">
        <v>122</v>
      </c>
      <c r="F804" s="246">
        <v>1</v>
      </c>
      <c r="G804" s="88"/>
      <c r="H804" s="88">
        <v>1</v>
      </c>
      <c r="I804" s="305">
        <v>1</v>
      </c>
      <c r="J804" s="345"/>
      <c r="K804" s="345"/>
      <c r="L804" s="235">
        <v>9621.2321000000011</v>
      </c>
      <c r="M804" s="93">
        <v>9621.23</v>
      </c>
      <c r="N804" s="311">
        <v>0</v>
      </c>
      <c r="O804" s="311"/>
      <c r="P804" s="311">
        <v>9621.2321000000011</v>
      </c>
      <c r="Q804" s="311">
        <v>9621.2321000000011</v>
      </c>
      <c r="R804" s="245">
        <v>-2.1000000015192199E-3</v>
      </c>
      <c r="S804" s="313">
        <v>1.0000002182673111</v>
      </c>
      <c r="T804" s="299">
        <v>1.0000002182673111</v>
      </c>
      <c r="U804" s="277">
        <v>13179.77</v>
      </c>
      <c r="V804" s="100"/>
      <c r="W804" s="100">
        <f t="shared" si="88"/>
        <v>9336.5257846183176</v>
      </c>
      <c r="X804" s="101">
        <f t="shared" si="89"/>
        <v>0.70839823339999997</v>
      </c>
      <c r="Y804" s="102" t="b">
        <f t="shared" si="92"/>
        <v>0</v>
      </c>
      <c r="Z804" s="94">
        <v>13179.77</v>
      </c>
      <c r="AA804" s="103">
        <f t="shared" si="90"/>
        <v>13179.77</v>
      </c>
      <c r="AB804" s="76">
        <v>13179.77</v>
      </c>
      <c r="AC804" s="104" t="b">
        <f t="shared" si="93"/>
        <v>0</v>
      </c>
      <c r="AE804" s="71" t="s">
        <v>417</v>
      </c>
      <c r="AG804" s="105">
        <f t="shared" si="91"/>
        <v>9621.2321000000011</v>
      </c>
      <c r="AH804" s="104">
        <f t="shared" si="94"/>
        <v>9621.2321000000011</v>
      </c>
    </row>
    <row r="805" spans="1:34" ht="45" x14ac:dyDescent="0.2">
      <c r="A805" s="65" t="s">
        <v>1023</v>
      </c>
      <c r="B805" s="66">
        <v>86936</v>
      </c>
      <c r="C805" s="99" t="s">
        <v>1954</v>
      </c>
      <c r="D805" s="65" t="s">
        <v>3</v>
      </c>
      <c r="E805" s="228" t="s">
        <v>122</v>
      </c>
      <c r="F805" s="246">
        <v>2</v>
      </c>
      <c r="G805" s="88"/>
      <c r="H805" s="88">
        <v>2</v>
      </c>
      <c r="I805" s="305">
        <v>2</v>
      </c>
      <c r="J805" s="345"/>
      <c r="K805" s="345"/>
      <c r="L805" s="235">
        <v>357.61969999999997</v>
      </c>
      <c r="M805" s="93">
        <v>715.23</v>
      </c>
      <c r="N805" s="311">
        <v>0</v>
      </c>
      <c r="O805" s="311"/>
      <c r="P805" s="311">
        <v>715.23939999999993</v>
      </c>
      <c r="Q805" s="311">
        <v>715.23939999999993</v>
      </c>
      <c r="R805" s="245">
        <v>-9.3999999999141437E-3</v>
      </c>
      <c r="S805" s="313">
        <v>1.000013142625449</v>
      </c>
      <c r="T805" s="299">
        <v>1.000013142625449</v>
      </c>
      <c r="U805" s="277">
        <v>489.89</v>
      </c>
      <c r="V805" s="100"/>
      <c r="W805" s="100">
        <f t="shared" si="88"/>
        <v>347.03721056032595</v>
      </c>
      <c r="X805" s="101">
        <f t="shared" si="89"/>
        <v>0.70839823339999985</v>
      </c>
      <c r="Y805" s="102" t="b">
        <f t="shared" si="92"/>
        <v>0</v>
      </c>
      <c r="Z805" s="86">
        <v>489.89</v>
      </c>
      <c r="AA805" s="103">
        <f t="shared" si="90"/>
        <v>489.89</v>
      </c>
      <c r="AB805" s="82">
        <v>979.78</v>
      </c>
      <c r="AC805" s="104" t="b">
        <f t="shared" si="93"/>
        <v>0</v>
      </c>
      <c r="AE805" s="71" t="s">
        <v>418</v>
      </c>
      <c r="AG805" s="105">
        <f t="shared" si="91"/>
        <v>357.61969999999997</v>
      </c>
      <c r="AH805" s="104">
        <f t="shared" si="94"/>
        <v>715.23939999999993</v>
      </c>
    </row>
    <row r="806" spans="1:34" x14ac:dyDescent="0.2">
      <c r="A806" s="65" t="s">
        <v>1024</v>
      </c>
      <c r="B806" s="65" t="s">
        <v>419</v>
      </c>
      <c r="C806" s="99" t="s">
        <v>1955</v>
      </c>
      <c r="D806" s="65" t="s">
        <v>3</v>
      </c>
      <c r="E806" s="228" t="s">
        <v>4</v>
      </c>
      <c r="F806" s="246">
        <v>10.98</v>
      </c>
      <c r="G806" s="88"/>
      <c r="H806" s="88">
        <v>10.98</v>
      </c>
      <c r="I806" s="305">
        <v>10.98</v>
      </c>
      <c r="J806" s="345"/>
      <c r="K806" s="345"/>
      <c r="L806" s="235">
        <v>402.18620000000004</v>
      </c>
      <c r="M806" s="93">
        <v>4416</v>
      </c>
      <c r="N806" s="311">
        <v>0</v>
      </c>
      <c r="O806" s="311"/>
      <c r="P806" s="311">
        <v>4416.004476000001</v>
      </c>
      <c r="Q806" s="311">
        <v>4416.004476000001</v>
      </c>
      <c r="R806" s="245">
        <v>-4.4760000009773648E-3</v>
      </c>
      <c r="S806" s="313">
        <v>1.0000010135869568</v>
      </c>
      <c r="T806" s="299">
        <v>1.0000010135869568</v>
      </c>
      <c r="U806" s="277">
        <v>550.94000000000005</v>
      </c>
      <c r="V806" s="100"/>
      <c r="W806" s="100">
        <f t="shared" si="88"/>
        <v>390.28492270939603</v>
      </c>
      <c r="X806" s="101">
        <f t="shared" si="89"/>
        <v>0.70839823339999997</v>
      </c>
      <c r="Y806" s="102" t="b">
        <f t="shared" si="92"/>
        <v>0</v>
      </c>
      <c r="Z806" s="86">
        <v>550.94000000000005</v>
      </c>
      <c r="AA806" s="103">
        <f t="shared" si="90"/>
        <v>550.94000000000005</v>
      </c>
      <c r="AB806" s="76">
        <v>6049.34</v>
      </c>
      <c r="AC806" s="104" t="b">
        <f t="shared" si="93"/>
        <v>0</v>
      </c>
      <c r="AE806" s="71" t="s">
        <v>420</v>
      </c>
      <c r="AG806" s="105">
        <f t="shared" si="91"/>
        <v>402.18620000000004</v>
      </c>
      <c r="AH806" s="104">
        <f t="shared" si="94"/>
        <v>4416.004476000001</v>
      </c>
    </row>
    <row r="807" spans="1:34" ht="45" x14ac:dyDescent="0.2">
      <c r="A807" s="65" t="s">
        <v>1025</v>
      </c>
      <c r="B807" s="65" t="s">
        <v>421</v>
      </c>
      <c r="C807" s="99" t="s">
        <v>1956</v>
      </c>
      <c r="D807" s="65" t="s">
        <v>3</v>
      </c>
      <c r="E807" s="228" t="s">
        <v>122</v>
      </c>
      <c r="F807" s="246">
        <v>3</v>
      </c>
      <c r="G807" s="88"/>
      <c r="H807" s="88">
        <v>3</v>
      </c>
      <c r="I807" s="305">
        <v>3</v>
      </c>
      <c r="J807" s="345"/>
      <c r="K807" s="345"/>
      <c r="L807" s="235">
        <v>611.04649999999992</v>
      </c>
      <c r="M807" s="93">
        <v>1833.13</v>
      </c>
      <c r="N807" s="311">
        <v>0</v>
      </c>
      <c r="O807" s="311"/>
      <c r="P807" s="311">
        <v>1833.1394999999998</v>
      </c>
      <c r="Q807" s="311">
        <v>1833.1394999999998</v>
      </c>
      <c r="R807" s="245">
        <v>-9.499999999661668E-3</v>
      </c>
      <c r="S807" s="313">
        <v>1.0000051823929561</v>
      </c>
      <c r="T807" s="299">
        <v>1.0000051823929561</v>
      </c>
      <c r="U807" s="277">
        <v>837.05</v>
      </c>
      <c r="V807" s="100"/>
      <c r="W807" s="100">
        <f t="shared" si="88"/>
        <v>592.96474126746989</v>
      </c>
      <c r="X807" s="101">
        <f t="shared" si="89"/>
        <v>0.70839823339999985</v>
      </c>
      <c r="Y807" s="102" t="b">
        <f t="shared" si="92"/>
        <v>0</v>
      </c>
      <c r="Z807" s="86">
        <v>837.05</v>
      </c>
      <c r="AA807" s="103">
        <f t="shared" si="90"/>
        <v>837.05</v>
      </c>
      <c r="AB807" s="76">
        <v>2511.14</v>
      </c>
      <c r="AC807" s="104" t="b">
        <f t="shared" si="93"/>
        <v>0</v>
      </c>
      <c r="AE807" s="71" t="s">
        <v>422</v>
      </c>
      <c r="AG807" s="105">
        <f t="shared" si="91"/>
        <v>611.04649999999992</v>
      </c>
      <c r="AH807" s="104">
        <f t="shared" si="94"/>
        <v>1833.1394999999998</v>
      </c>
    </row>
    <row r="808" spans="1:34" ht="45" x14ac:dyDescent="0.2">
      <c r="A808" s="65" t="s">
        <v>1026</v>
      </c>
      <c r="B808" s="66">
        <v>86931</v>
      </c>
      <c r="C808" s="99" t="s">
        <v>1957</v>
      </c>
      <c r="D808" s="65" t="s">
        <v>3</v>
      </c>
      <c r="E808" s="228" t="s">
        <v>73</v>
      </c>
      <c r="F808" s="246">
        <v>8</v>
      </c>
      <c r="G808" s="88"/>
      <c r="H808" s="88">
        <v>8</v>
      </c>
      <c r="I808" s="305">
        <v>8</v>
      </c>
      <c r="J808" s="345"/>
      <c r="K808" s="345"/>
      <c r="L808" s="235">
        <v>473.697</v>
      </c>
      <c r="M808" s="93">
        <v>3789.57</v>
      </c>
      <c r="N808" s="311">
        <v>0</v>
      </c>
      <c r="O808" s="311"/>
      <c r="P808" s="311">
        <v>3789.576</v>
      </c>
      <c r="Q808" s="311">
        <v>3789.576</v>
      </c>
      <c r="R808" s="245">
        <v>-5.9999999998581188E-3</v>
      </c>
      <c r="S808" s="313">
        <v>1.0000015832930913</v>
      </c>
      <c r="T808" s="299">
        <v>1.0000015832930913</v>
      </c>
      <c r="U808" s="277">
        <v>648.9</v>
      </c>
      <c r="V808" s="100"/>
      <c r="W808" s="100">
        <f t="shared" si="88"/>
        <v>459.67961365325993</v>
      </c>
      <c r="X808" s="101">
        <f t="shared" si="89"/>
        <v>0.70839823339999997</v>
      </c>
      <c r="Y808" s="102" t="b">
        <f t="shared" si="92"/>
        <v>0</v>
      </c>
      <c r="Z808" s="86">
        <v>648.9</v>
      </c>
      <c r="AA808" s="103">
        <f t="shared" si="90"/>
        <v>648.9</v>
      </c>
      <c r="AB808" s="76">
        <v>5191.18</v>
      </c>
      <c r="AC808" s="104" t="b">
        <f t="shared" si="93"/>
        <v>0</v>
      </c>
      <c r="AE808" s="71" t="s">
        <v>423</v>
      </c>
      <c r="AG808" s="105">
        <f t="shared" si="91"/>
        <v>473.697</v>
      </c>
      <c r="AH808" s="104">
        <f t="shared" si="94"/>
        <v>3789.576</v>
      </c>
    </row>
    <row r="809" spans="1:34" ht="15" customHeight="1" x14ac:dyDescent="0.2">
      <c r="A809" s="65" t="s">
        <v>1027</v>
      </c>
      <c r="B809" s="66">
        <v>86922</v>
      </c>
      <c r="C809" s="99" t="s">
        <v>1958</v>
      </c>
      <c r="D809" s="65" t="s">
        <v>3</v>
      </c>
      <c r="E809" s="228" t="s">
        <v>73</v>
      </c>
      <c r="F809" s="246">
        <v>1</v>
      </c>
      <c r="G809" s="88"/>
      <c r="H809" s="88">
        <v>1</v>
      </c>
      <c r="I809" s="305">
        <v>1</v>
      </c>
      <c r="J809" s="345"/>
      <c r="K809" s="345"/>
      <c r="L809" s="235">
        <v>756.85669999999993</v>
      </c>
      <c r="M809" s="93">
        <v>756.85</v>
      </c>
      <c r="N809" s="311">
        <v>0</v>
      </c>
      <c r="O809" s="311"/>
      <c r="P809" s="311">
        <v>756.85669999999993</v>
      </c>
      <c r="Q809" s="311">
        <v>756.85669999999993</v>
      </c>
      <c r="R809" s="245">
        <v>-6.6999999999097781E-3</v>
      </c>
      <c r="S809" s="313">
        <v>1.0000088524806763</v>
      </c>
      <c r="T809" s="299">
        <v>1.0000088524806763</v>
      </c>
      <c r="U809" s="277">
        <v>1036.79</v>
      </c>
      <c r="V809" s="100"/>
      <c r="W809" s="100">
        <f t="shared" si="88"/>
        <v>734.46020440678592</v>
      </c>
      <c r="X809" s="101">
        <f t="shared" si="89"/>
        <v>0.70839823339999997</v>
      </c>
      <c r="Y809" s="102" t="b">
        <f t="shared" si="92"/>
        <v>0</v>
      </c>
      <c r="Z809" s="94">
        <v>1036.79</v>
      </c>
      <c r="AA809" s="103">
        <f t="shared" si="90"/>
        <v>1036.79</v>
      </c>
      <c r="AB809" s="76">
        <v>1036.79</v>
      </c>
      <c r="AC809" s="104" t="b">
        <f t="shared" si="93"/>
        <v>0</v>
      </c>
      <c r="AE809" s="71" t="s">
        <v>424</v>
      </c>
      <c r="AG809" s="105">
        <f t="shared" si="91"/>
        <v>756.85669999999993</v>
      </c>
      <c r="AH809" s="104">
        <f t="shared" si="94"/>
        <v>756.85669999999993</v>
      </c>
    </row>
    <row r="810" spans="1:34" ht="60" x14ac:dyDescent="0.2">
      <c r="A810" s="65" t="s">
        <v>1028</v>
      </c>
      <c r="B810" s="65" t="s">
        <v>425</v>
      </c>
      <c r="C810" s="99" t="s">
        <v>1959</v>
      </c>
      <c r="D810" s="65" t="s">
        <v>3</v>
      </c>
      <c r="E810" s="228" t="s">
        <v>73</v>
      </c>
      <c r="F810" s="246">
        <v>1</v>
      </c>
      <c r="G810" s="88"/>
      <c r="H810" s="88">
        <v>1</v>
      </c>
      <c r="I810" s="305">
        <v>1</v>
      </c>
      <c r="J810" s="345"/>
      <c r="K810" s="345"/>
      <c r="L810" s="235">
        <v>1056.2297000000001</v>
      </c>
      <c r="M810" s="93">
        <v>1056.22</v>
      </c>
      <c r="N810" s="311">
        <v>0</v>
      </c>
      <c r="O810" s="311"/>
      <c r="P810" s="311">
        <v>1056.2297000000001</v>
      </c>
      <c r="Q810" s="311">
        <v>1056.2297000000001</v>
      </c>
      <c r="R810" s="245">
        <v>-9.7000000000662112E-3</v>
      </c>
      <c r="S810" s="313">
        <v>1.0000091836927913</v>
      </c>
      <c r="T810" s="299">
        <v>1.0000091836927913</v>
      </c>
      <c r="U810" s="277">
        <v>1446.89</v>
      </c>
      <c r="V810" s="100"/>
      <c r="W810" s="100">
        <f t="shared" si="88"/>
        <v>1024.9743199241261</v>
      </c>
      <c r="X810" s="101">
        <f t="shared" si="89"/>
        <v>0.70839823340000008</v>
      </c>
      <c r="Y810" s="102" t="b">
        <f t="shared" si="92"/>
        <v>0</v>
      </c>
      <c r="Z810" s="94">
        <v>1446.89</v>
      </c>
      <c r="AA810" s="103">
        <f t="shared" si="90"/>
        <v>1446.89</v>
      </c>
      <c r="AB810" s="76">
        <v>1446.89</v>
      </c>
      <c r="AC810" s="104" t="b">
        <f t="shared" si="93"/>
        <v>0</v>
      </c>
      <c r="AE810" s="71" t="s">
        <v>426</v>
      </c>
      <c r="AG810" s="105">
        <f t="shared" si="91"/>
        <v>1056.2297000000001</v>
      </c>
      <c r="AH810" s="104">
        <f t="shared" si="94"/>
        <v>1056.2297000000001</v>
      </c>
    </row>
    <row r="811" spans="1:34" ht="30" x14ac:dyDescent="0.2">
      <c r="A811" s="65" t="s">
        <v>1029</v>
      </c>
      <c r="B811" s="65" t="s">
        <v>427</v>
      </c>
      <c r="C811" s="99" t="s">
        <v>1960</v>
      </c>
      <c r="D811" s="65" t="s">
        <v>3</v>
      </c>
      <c r="E811" s="228" t="s">
        <v>122</v>
      </c>
      <c r="F811" s="246">
        <v>10</v>
      </c>
      <c r="G811" s="88"/>
      <c r="H811" s="88">
        <v>10</v>
      </c>
      <c r="I811" s="305">
        <v>10</v>
      </c>
      <c r="J811" s="345"/>
      <c r="K811" s="345"/>
      <c r="L811" s="235">
        <v>209.10120000000001</v>
      </c>
      <c r="M811" s="93">
        <v>2091.0100000000002</v>
      </c>
      <c r="N811" s="311">
        <v>0</v>
      </c>
      <c r="O811" s="311"/>
      <c r="P811" s="311">
        <v>2091.0120000000002</v>
      </c>
      <c r="Q811" s="311">
        <v>2091.0120000000002</v>
      </c>
      <c r="R811" s="245">
        <v>-1.9999999999527063E-3</v>
      </c>
      <c r="S811" s="313">
        <v>1.0000009564755787</v>
      </c>
      <c r="T811" s="299">
        <v>1.0000009564755787</v>
      </c>
      <c r="U811" s="277">
        <v>286.44</v>
      </c>
      <c r="V811" s="100"/>
      <c r="W811" s="100">
        <f t="shared" si="88"/>
        <v>202.91358997509599</v>
      </c>
      <c r="X811" s="101">
        <f t="shared" si="89"/>
        <v>0.70839823339999997</v>
      </c>
      <c r="Y811" s="102" t="b">
        <f t="shared" si="92"/>
        <v>0</v>
      </c>
      <c r="Z811" s="86">
        <v>286.44</v>
      </c>
      <c r="AA811" s="103">
        <f t="shared" si="90"/>
        <v>286.44</v>
      </c>
      <c r="AB811" s="76">
        <v>2864.41</v>
      </c>
      <c r="AC811" s="104" t="b">
        <f t="shared" si="93"/>
        <v>0</v>
      </c>
      <c r="AE811" s="71" t="s">
        <v>428</v>
      </c>
      <c r="AG811" s="105">
        <f t="shared" si="91"/>
        <v>209.10120000000001</v>
      </c>
      <c r="AH811" s="104">
        <f t="shared" si="94"/>
        <v>2091.0120000000002</v>
      </c>
    </row>
    <row r="812" spans="1:34" ht="45" x14ac:dyDescent="0.2">
      <c r="A812" s="65" t="s">
        <v>1030</v>
      </c>
      <c r="B812" s="66">
        <v>86910</v>
      </c>
      <c r="C812" s="99" t="s">
        <v>1961</v>
      </c>
      <c r="D812" s="65" t="s">
        <v>3</v>
      </c>
      <c r="E812" s="228" t="s">
        <v>122</v>
      </c>
      <c r="F812" s="246">
        <v>3</v>
      </c>
      <c r="G812" s="88"/>
      <c r="H812" s="88">
        <v>3</v>
      </c>
      <c r="I812" s="305">
        <v>3</v>
      </c>
      <c r="J812" s="345"/>
      <c r="K812" s="345"/>
      <c r="L812" s="235">
        <v>124.465</v>
      </c>
      <c r="M812" s="93">
        <v>373.39</v>
      </c>
      <c r="N812" s="311">
        <v>0</v>
      </c>
      <c r="O812" s="311"/>
      <c r="P812" s="311">
        <v>373.39499999999998</v>
      </c>
      <c r="Q812" s="311">
        <v>373.39499999999998</v>
      </c>
      <c r="R812" s="245">
        <v>-4.9999999999954525E-3</v>
      </c>
      <c r="S812" s="313">
        <v>1.0000133908246069</v>
      </c>
      <c r="T812" s="299">
        <v>1.0000133908246069</v>
      </c>
      <c r="U812" s="277">
        <v>170.5</v>
      </c>
      <c r="V812" s="100"/>
      <c r="W812" s="100">
        <f t="shared" si="88"/>
        <v>120.7818987947</v>
      </c>
      <c r="X812" s="101">
        <f t="shared" si="89"/>
        <v>0.70839823339999997</v>
      </c>
      <c r="Y812" s="102" t="b">
        <f t="shared" si="92"/>
        <v>0</v>
      </c>
      <c r="Z812" s="86">
        <v>170.5</v>
      </c>
      <c r="AA812" s="103">
        <f t="shared" si="90"/>
        <v>170.5</v>
      </c>
      <c r="AB812" s="82">
        <v>511.51</v>
      </c>
      <c r="AC812" s="104" t="b">
        <f t="shared" si="93"/>
        <v>0</v>
      </c>
      <c r="AE812" s="71" t="s">
        <v>429</v>
      </c>
      <c r="AG812" s="105">
        <f t="shared" si="91"/>
        <v>124.465</v>
      </c>
      <c r="AH812" s="104">
        <f t="shared" si="94"/>
        <v>373.39499999999998</v>
      </c>
    </row>
    <row r="813" spans="1:34" x14ac:dyDescent="0.2">
      <c r="A813" s="65" t="s">
        <v>1031</v>
      </c>
      <c r="B813" s="65" t="s">
        <v>430</v>
      </c>
      <c r="C813" s="99" t="s">
        <v>1962</v>
      </c>
      <c r="D813" s="65" t="s">
        <v>3</v>
      </c>
      <c r="E813" s="228" t="s">
        <v>122</v>
      </c>
      <c r="F813" s="246">
        <v>10</v>
      </c>
      <c r="G813" s="88"/>
      <c r="H813" s="88">
        <v>10</v>
      </c>
      <c r="I813" s="305">
        <v>10</v>
      </c>
      <c r="J813" s="345"/>
      <c r="K813" s="345"/>
      <c r="L813" s="235">
        <v>67.817000000000007</v>
      </c>
      <c r="M813" s="93">
        <v>678.17</v>
      </c>
      <c r="N813" s="311">
        <v>0</v>
      </c>
      <c r="O813" s="311"/>
      <c r="P813" s="311">
        <v>678.17000000000007</v>
      </c>
      <c r="Q813" s="311">
        <v>678.17000000000007</v>
      </c>
      <c r="R813" s="245">
        <v>0</v>
      </c>
      <c r="S813" s="313">
        <v>1.0000000000000002</v>
      </c>
      <c r="T813" s="299">
        <v>1.0000000000000002</v>
      </c>
      <c r="U813" s="277">
        <v>92.9</v>
      </c>
      <c r="V813" s="100"/>
      <c r="W813" s="100">
        <f t="shared" si="88"/>
        <v>65.81019588286</v>
      </c>
      <c r="X813" s="101">
        <f t="shared" si="89"/>
        <v>0.70839823339999997</v>
      </c>
      <c r="Y813" s="102" t="b">
        <f t="shared" si="92"/>
        <v>0</v>
      </c>
      <c r="Z813" s="86">
        <v>92.9</v>
      </c>
      <c r="AA813" s="103">
        <f t="shared" si="90"/>
        <v>92.9</v>
      </c>
      <c r="AB813" s="82">
        <v>929.01</v>
      </c>
      <c r="AC813" s="104" t="b">
        <f t="shared" si="93"/>
        <v>0</v>
      </c>
      <c r="AE813" s="71" t="s">
        <v>431</v>
      </c>
      <c r="AG813" s="105">
        <f t="shared" si="91"/>
        <v>67.817000000000007</v>
      </c>
      <c r="AH813" s="104">
        <f t="shared" si="94"/>
        <v>678.17000000000007</v>
      </c>
    </row>
    <row r="814" spans="1:34" x14ac:dyDescent="0.2">
      <c r="A814" s="65" t="s">
        <v>1032</v>
      </c>
      <c r="B814" s="65" t="s">
        <v>432</v>
      </c>
      <c r="C814" s="99" t="s">
        <v>1963</v>
      </c>
      <c r="D814" s="65" t="s">
        <v>3</v>
      </c>
      <c r="E814" s="228" t="s">
        <v>4</v>
      </c>
      <c r="F814" s="246">
        <v>8.69</v>
      </c>
      <c r="G814" s="88"/>
      <c r="H814" s="88">
        <v>8.69</v>
      </c>
      <c r="I814" s="305">
        <v>8.69</v>
      </c>
      <c r="J814" s="345"/>
      <c r="K814" s="345"/>
      <c r="L814" s="235">
        <v>630.18709999999999</v>
      </c>
      <c r="M814" s="93">
        <v>5476.32</v>
      </c>
      <c r="N814" s="311">
        <v>0</v>
      </c>
      <c r="O814" s="311"/>
      <c r="P814" s="311">
        <v>5476.3258989999995</v>
      </c>
      <c r="Q814" s="311">
        <v>5476.3258989999995</v>
      </c>
      <c r="R814" s="245">
        <v>-5.8989999997720588E-3</v>
      </c>
      <c r="S814" s="313">
        <v>1.000001077183218</v>
      </c>
      <c r="T814" s="299">
        <v>1.000001077183218</v>
      </c>
      <c r="U814" s="277">
        <v>863.27</v>
      </c>
      <c r="V814" s="100"/>
      <c r="W814" s="100">
        <f t="shared" si="88"/>
        <v>611.53894294721795</v>
      </c>
      <c r="X814" s="101">
        <f t="shared" si="89"/>
        <v>0.70839823339999997</v>
      </c>
      <c r="Y814" s="102" t="b">
        <f t="shared" si="92"/>
        <v>0</v>
      </c>
      <c r="Z814" s="86">
        <v>863.27</v>
      </c>
      <c r="AA814" s="103">
        <f t="shared" si="90"/>
        <v>863.27</v>
      </c>
      <c r="AB814" s="76">
        <v>7501.79</v>
      </c>
      <c r="AC814" s="104" t="b">
        <f t="shared" si="93"/>
        <v>0</v>
      </c>
      <c r="AE814" s="71" t="s">
        <v>433</v>
      </c>
      <c r="AG814" s="105">
        <f t="shared" si="91"/>
        <v>630.18709999999999</v>
      </c>
      <c r="AH814" s="104">
        <f t="shared" si="94"/>
        <v>5476.3258989999995</v>
      </c>
    </row>
    <row r="815" spans="1:34" ht="30" x14ac:dyDescent="0.2">
      <c r="A815" s="65" t="s">
        <v>1033</v>
      </c>
      <c r="B815" s="65" t="s">
        <v>434</v>
      </c>
      <c r="C815" s="99" t="s">
        <v>1964</v>
      </c>
      <c r="D815" s="65" t="s">
        <v>3</v>
      </c>
      <c r="E815" s="228" t="s">
        <v>32</v>
      </c>
      <c r="F815" s="246">
        <v>15.41</v>
      </c>
      <c r="G815" s="88"/>
      <c r="H815" s="88">
        <v>15.47</v>
      </c>
      <c r="I815" s="305">
        <v>15.47</v>
      </c>
      <c r="J815" s="345"/>
      <c r="K815" s="345"/>
      <c r="L815" s="235">
        <v>143.78809999999999</v>
      </c>
      <c r="M815" s="93">
        <v>2215.77</v>
      </c>
      <c r="N815" s="311">
        <v>0</v>
      </c>
      <c r="O815" s="311"/>
      <c r="P815" s="311">
        <v>2224.4019069999999</v>
      </c>
      <c r="Q815" s="311">
        <v>2224.4019069999999</v>
      </c>
      <c r="R815" s="245">
        <v>-8.6319069999999556</v>
      </c>
      <c r="S815" s="313">
        <v>1.0038956692255965</v>
      </c>
      <c r="T815" s="299">
        <v>1.0038956692255965</v>
      </c>
      <c r="U815" s="277">
        <v>196.97</v>
      </c>
      <c r="V815" s="100"/>
      <c r="W815" s="100">
        <f t="shared" si="88"/>
        <v>139.53320003279799</v>
      </c>
      <c r="X815" s="101">
        <f t="shared" si="89"/>
        <v>0.70839823339999997</v>
      </c>
      <c r="Y815" s="102" t="b">
        <f t="shared" si="92"/>
        <v>0</v>
      </c>
      <c r="Z815" s="86">
        <v>196.97</v>
      </c>
      <c r="AA815" s="103">
        <f t="shared" si="90"/>
        <v>196.97</v>
      </c>
      <c r="AB815" s="76">
        <v>3035.34</v>
      </c>
      <c r="AC815" s="104" t="b">
        <f t="shared" si="93"/>
        <v>0</v>
      </c>
      <c r="AE815" s="71" t="s">
        <v>435</v>
      </c>
      <c r="AG815" s="105">
        <f t="shared" si="91"/>
        <v>143.78809999999999</v>
      </c>
      <c r="AH815" s="104">
        <f t="shared" si="94"/>
        <v>2215.774621</v>
      </c>
    </row>
    <row r="816" spans="1:34" ht="30" x14ac:dyDescent="0.2">
      <c r="A816" s="95" t="s">
        <v>1034</v>
      </c>
      <c r="B816" s="95" t="s">
        <v>436</v>
      </c>
      <c r="C816" s="168" t="s">
        <v>1965</v>
      </c>
      <c r="D816" s="95" t="s">
        <v>3</v>
      </c>
      <c r="E816" s="257" t="s">
        <v>32</v>
      </c>
      <c r="F816" s="261">
        <v>14.3</v>
      </c>
      <c r="G816" s="169"/>
      <c r="H816" s="169">
        <v>14.3</v>
      </c>
      <c r="I816" s="305">
        <v>14.3</v>
      </c>
      <c r="J816" s="345"/>
      <c r="K816" s="345"/>
      <c r="L816" s="235">
        <v>74.686300000000003</v>
      </c>
      <c r="M816" s="93">
        <v>1068.01</v>
      </c>
      <c r="N816" s="311">
        <v>0</v>
      </c>
      <c r="O816" s="311"/>
      <c r="P816" s="311">
        <v>1068.0140900000001</v>
      </c>
      <c r="Q816" s="311">
        <v>1068.0140900000001</v>
      </c>
      <c r="R816" s="245">
        <v>-4.0900000001329317E-3</v>
      </c>
      <c r="S816" s="313">
        <v>1.0000038295521578</v>
      </c>
      <c r="T816" s="299">
        <v>1.0000038295521578</v>
      </c>
      <c r="U816" s="285">
        <v>102.31</v>
      </c>
      <c r="V816" s="100"/>
      <c r="W816" s="100">
        <f t="shared" si="88"/>
        <v>72.476223259153997</v>
      </c>
      <c r="X816" s="101">
        <f t="shared" si="89"/>
        <v>0.70839823339999997</v>
      </c>
      <c r="Y816" s="102" t="b">
        <f t="shared" si="92"/>
        <v>0</v>
      </c>
      <c r="Z816" s="170">
        <v>102.31</v>
      </c>
      <c r="AA816" s="103">
        <f t="shared" si="90"/>
        <v>102.31</v>
      </c>
      <c r="AB816" s="171">
        <v>1463.05</v>
      </c>
      <c r="AC816" s="104" t="b">
        <f t="shared" si="93"/>
        <v>0</v>
      </c>
      <c r="AE816" s="172" t="s">
        <v>437</v>
      </c>
      <c r="AG816" s="105">
        <f t="shared" si="91"/>
        <v>74.686300000000003</v>
      </c>
      <c r="AH816" s="104">
        <f t="shared" si="94"/>
        <v>1068.0140900000001</v>
      </c>
    </row>
    <row r="817" spans="1:34" ht="60" x14ac:dyDescent="0.2">
      <c r="A817" s="173" t="s">
        <v>1035</v>
      </c>
      <c r="B817" s="97" t="s">
        <v>438</v>
      </c>
      <c r="C817" s="174" t="s">
        <v>1966</v>
      </c>
      <c r="D817" s="175" t="s">
        <v>3</v>
      </c>
      <c r="E817" s="258" t="s">
        <v>122</v>
      </c>
      <c r="F817" s="262">
        <v>9</v>
      </c>
      <c r="G817" s="196"/>
      <c r="H817" s="196">
        <v>9</v>
      </c>
      <c r="I817" s="305">
        <v>9</v>
      </c>
      <c r="J817" s="345"/>
      <c r="K817" s="345"/>
      <c r="L817" s="235">
        <v>117.6687</v>
      </c>
      <c r="M817" s="93">
        <v>1059.01</v>
      </c>
      <c r="N817" s="311">
        <v>0</v>
      </c>
      <c r="O817" s="311"/>
      <c r="P817" s="311">
        <v>1059.0183</v>
      </c>
      <c r="Q817" s="311">
        <v>1059.0183</v>
      </c>
      <c r="R817" s="245">
        <v>-8.2999999999628926E-3</v>
      </c>
      <c r="S817" s="313">
        <v>1.0000078375086165</v>
      </c>
      <c r="T817" s="299">
        <v>1.0000078375086165</v>
      </c>
      <c r="U817" s="286">
        <v>161.19</v>
      </c>
      <c r="V817" s="100"/>
      <c r="W817" s="100">
        <f t="shared" si="88"/>
        <v>114.186711241746</v>
      </c>
      <c r="X817" s="101">
        <f t="shared" si="89"/>
        <v>0.70839823339999997</v>
      </c>
      <c r="Y817" s="102" t="b">
        <f t="shared" si="92"/>
        <v>0</v>
      </c>
      <c r="Z817" s="176">
        <v>161.19</v>
      </c>
      <c r="AA817" s="103">
        <f t="shared" si="90"/>
        <v>161.19</v>
      </c>
      <c r="AB817" s="177">
        <v>1450.73</v>
      </c>
      <c r="AC817" s="104" t="b">
        <f t="shared" si="93"/>
        <v>0</v>
      </c>
      <c r="AE817" s="178" t="s">
        <v>1249</v>
      </c>
      <c r="AG817" s="105">
        <f t="shared" si="91"/>
        <v>117.6687</v>
      </c>
      <c r="AH817" s="104">
        <f t="shared" si="94"/>
        <v>1059.0183</v>
      </c>
    </row>
    <row r="818" spans="1:34" ht="45" x14ac:dyDescent="0.2">
      <c r="A818" s="179" t="s">
        <v>1036</v>
      </c>
      <c r="B818" s="96">
        <v>95547</v>
      </c>
      <c r="C818" s="180" t="s">
        <v>1967</v>
      </c>
      <c r="D818" s="179" t="s">
        <v>3</v>
      </c>
      <c r="E818" s="259" t="s">
        <v>122</v>
      </c>
      <c r="F818" s="263">
        <v>9</v>
      </c>
      <c r="G818" s="88"/>
      <c r="H818" s="88">
        <v>9</v>
      </c>
      <c r="I818" s="305">
        <v>9</v>
      </c>
      <c r="J818" s="345"/>
      <c r="K818" s="345"/>
      <c r="L818" s="235">
        <v>54.75</v>
      </c>
      <c r="M818" s="93">
        <v>492.75</v>
      </c>
      <c r="N818" s="311">
        <v>0</v>
      </c>
      <c r="O818" s="311"/>
      <c r="P818" s="311">
        <v>492.75</v>
      </c>
      <c r="Q818" s="311">
        <v>492.75</v>
      </c>
      <c r="R818" s="245">
        <v>0</v>
      </c>
      <c r="S818" s="313">
        <v>1</v>
      </c>
      <c r="T818" s="299">
        <v>1</v>
      </c>
      <c r="U818" s="287">
        <v>75</v>
      </c>
      <c r="V818" s="100"/>
      <c r="W818" s="100">
        <f t="shared" si="88"/>
        <v>53.129867505</v>
      </c>
      <c r="X818" s="101">
        <f t="shared" si="89"/>
        <v>0.70839823339999997</v>
      </c>
      <c r="Y818" s="102" t="b">
        <f t="shared" si="92"/>
        <v>0</v>
      </c>
      <c r="Z818" s="86">
        <v>75</v>
      </c>
      <c r="AA818" s="103">
        <f t="shared" si="90"/>
        <v>75</v>
      </c>
      <c r="AB818" s="134">
        <v>675.04</v>
      </c>
      <c r="AC818" s="104" t="b">
        <f t="shared" si="93"/>
        <v>0</v>
      </c>
      <c r="AE818" s="71" t="s">
        <v>1409</v>
      </c>
      <c r="AG818" s="105">
        <f t="shared" si="91"/>
        <v>54.75</v>
      </c>
      <c r="AH818" s="104">
        <f t="shared" si="94"/>
        <v>492.75</v>
      </c>
    </row>
    <row r="819" spans="1:34" ht="30" x14ac:dyDescent="0.2">
      <c r="A819" s="65" t="s">
        <v>1037</v>
      </c>
      <c r="B819" s="66">
        <v>100868</v>
      </c>
      <c r="C819" s="99" t="s">
        <v>1968</v>
      </c>
      <c r="D819" s="65" t="s">
        <v>3</v>
      </c>
      <c r="E819" s="228" t="s">
        <v>122</v>
      </c>
      <c r="F819" s="246">
        <v>10</v>
      </c>
      <c r="G819" s="88"/>
      <c r="H819" s="88">
        <v>10</v>
      </c>
      <c r="I819" s="305">
        <v>10</v>
      </c>
      <c r="J819" s="345"/>
      <c r="K819" s="345"/>
      <c r="L819" s="235">
        <v>279.96229999999997</v>
      </c>
      <c r="M819" s="93">
        <v>2799.62</v>
      </c>
      <c r="N819" s="311">
        <v>0</v>
      </c>
      <c r="O819" s="311"/>
      <c r="P819" s="311">
        <v>2799.6229999999996</v>
      </c>
      <c r="Q819" s="311">
        <v>2799.6229999999996</v>
      </c>
      <c r="R819" s="245">
        <v>-2.9999999997016857E-3</v>
      </c>
      <c r="S819" s="313">
        <v>1.0000010715739993</v>
      </c>
      <c r="T819" s="299">
        <v>1.0000010715739993</v>
      </c>
      <c r="U819" s="277">
        <v>383.51</v>
      </c>
      <c r="V819" s="100"/>
      <c r="W819" s="100">
        <f t="shared" si="88"/>
        <v>271.67780649123398</v>
      </c>
      <c r="X819" s="101">
        <f t="shared" si="89"/>
        <v>0.70839823339999997</v>
      </c>
      <c r="Y819" s="102" t="b">
        <f t="shared" si="92"/>
        <v>0</v>
      </c>
      <c r="Z819" s="86">
        <v>383.51</v>
      </c>
      <c r="AA819" s="103">
        <f t="shared" si="90"/>
        <v>383.51</v>
      </c>
      <c r="AB819" s="118">
        <v>3835.1</v>
      </c>
      <c r="AC819" s="104" t="b">
        <f t="shared" si="93"/>
        <v>0</v>
      </c>
      <c r="AE819" s="71" t="s">
        <v>439</v>
      </c>
      <c r="AG819" s="105">
        <f t="shared" si="91"/>
        <v>279.96229999999997</v>
      </c>
      <c r="AH819" s="104">
        <f t="shared" si="94"/>
        <v>2799.6229999999996</v>
      </c>
    </row>
    <row r="820" spans="1:34" ht="30" x14ac:dyDescent="0.2">
      <c r="A820" s="65" t="s">
        <v>1038</v>
      </c>
      <c r="B820" s="65" t="s">
        <v>440</v>
      </c>
      <c r="C820" s="99" t="s">
        <v>1969</v>
      </c>
      <c r="D820" s="65" t="s">
        <v>3</v>
      </c>
      <c r="E820" s="228" t="s">
        <v>122</v>
      </c>
      <c r="F820" s="246">
        <v>4</v>
      </c>
      <c r="G820" s="88"/>
      <c r="H820" s="88">
        <v>4</v>
      </c>
      <c r="I820" s="305">
        <v>4</v>
      </c>
      <c r="J820" s="345"/>
      <c r="K820" s="345"/>
      <c r="L820" s="235">
        <v>101.8058</v>
      </c>
      <c r="M820" s="93">
        <v>407.22</v>
      </c>
      <c r="N820" s="311">
        <v>0</v>
      </c>
      <c r="O820" s="311"/>
      <c r="P820" s="311">
        <v>407.22320000000002</v>
      </c>
      <c r="Q820" s="311">
        <v>407.22320000000002</v>
      </c>
      <c r="R820" s="245">
        <v>-3.1999999999925421E-3</v>
      </c>
      <c r="S820" s="313">
        <v>1.0000078581602083</v>
      </c>
      <c r="T820" s="299">
        <v>1.0000078581602083</v>
      </c>
      <c r="U820" s="277">
        <v>139.46</v>
      </c>
      <c r="V820" s="100"/>
      <c r="W820" s="100">
        <f t="shared" si="88"/>
        <v>98.793217629964005</v>
      </c>
      <c r="X820" s="101">
        <f t="shared" si="89"/>
        <v>0.70839823339999997</v>
      </c>
      <c r="Y820" s="102" t="b">
        <f t="shared" si="92"/>
        <v>0</v>
      </c>
      <c r="Z820" s="86">
        <v>139.46</v>
      </c>
      <c r="AA820" s="103">
        <f t="shared" si="90"/>
        <v>139.46</v>
      </c>
      <c r="AB820" s="134">
        <v>557.86</v>
      </c>
      <c r="AC820" s="104" t="b">
        <f t="shared" si="93"/>
        <v>0</v>
      </c>
      <c r="AE820" s="71" t="s">
        <v>441</v>
      </c>
      <c r="AG820" s="105">
        <f t="shared" si="91"/>
        <v>101.8058</v>
      </c>
      <c r="AH820" s="104">
        <f t="shared" si="94"/>
        <v>407.22320000000002</v>
      </c>
    </row>
    <row r="821" spans="1:34" ht="9.6" customHeight="1" x14ac:dyDescent="0.2">
      <c r="A821" s="65" t="s">
        <v>1039</v>
      </c>
      <c r="B821" s="66">
        <v>100867</v>
      </c>
      <c r="C821" s="99" t="s">
        <v>1970</v>
      </c>
      <c r="D821" s="65" t="s">
        <v>3</v>
      </c>
      <c r="E821" s="228" t="s">
        <v>122</v>
      </c>
      <c r="F821" s="246">
        <v>5</v>
      </c>
      <c r="G821" s="88"/>
      <c r="H821" s="88">
        <v>5</v>
      </c>
      <c r="I821" s="305">
        <v>5</v>
      </c>
      <c r="J821" s="345"/>
      <c r="K821" s="345"/>
      <c r="L821" s="235">
        <v>270.55259999999998</v>
      </c>
      <c r="M821" s="93">
        <v>1352.76</v>
      </c>
      <c r="N821" s="311">
        <v>0</v>
      </c>
      <c r="O821" s="311"/>
      <c r="P821" s="311">
        <v>1352.7629999999999</v>
      </c>
      <c r="Q821" s="311">
        <v>1352.7629999999999</v>
      </c>
      <c r="R821" s="245">
        <v>-2.9999999999290594E-3</v>
      </c>
      <c r="S821" s="313">
        <v>1.0000022176882817</v>
      </c>
      <c r="T821" s="299">
        <v>1.0000022176882817</v>
      </c>
      <c r="U821" s="277">
        <v>370.62</v>
      </c>
      <c r="V821" s="100"/>
      <c r="W821" s="100">
        <f t="shared" si="88"/>
        <v>262.54655326270802</v>
      </c>
      <c r="X821" s="101">
        <f t="shared" si="89"/>
        <v>0.70839823340000008</v>
      </c>
      <c r="Y821" s="102" t="b">
        <f t="shared" si="92"/>
        <v>0</v>
      </c>
      <c r="Z821" s="86">
        <v>370.62</v>
      </c>
      <c r="AA821" s="103">
        <f t="shared" si="90"/>
        <v>370.62</v>
      </c>
      <c r="AB821" s="118">
        <v>1853.09</v>
      </c>
      <c r="AC821" s="104" t="b">
        <f t="shared" si="93"/>
        <v>0</v>
      </c>
      <c r="AE821" s="71" t="s">
        <v>442</v>
      </c>
      <c r="AG821" s="105">
        <f t="shared" si="91"/>
        <v>270.55259999999998</v>
      </c>
      <c r="AH821" s="104">
        <f t="shared" si="94"/>
        <v>1352.7629999999999</v>
      </c>
    </row>
    <row r="822" spans="1:34" ht="6" customHeight="1" x14ac:dyDescent="0.2">
      <c r="A822" s="65" t="s">
        <v>1040</v>
      </c>
      <c r="B822" s="65" t="s">
        <v>443</v>
      </c>
      <c r="C822" s="99" t="s">
        <v>1971</v>
      </c>
      <c r="D822" s="65" t="s">
        <v>3</v>
      </c>
      <c r="E822" s="228" t="s">
        <v>122</v>
      </c>
      <c r="F822" s="246">
        <v>4</v>
      </c>
      <c r="G822" s="88"/>
      <c r="H822" s="88">
        <v>4</v>
      </c>
      <c r="I822" s="305">
        <v>4</v>
      </c>
      <c r="J822" s="345"/>
      <c r="K822" s="345"/>
      <c r="L822" s="235">
        <v>124.58179999999999</v>
      </c>
      <c r="M822" s="93">
        <v>498.32</v>
      </c>
      <c r="N822" s="311">
        <v>0</v>
      </c>
      <c r="O822" s="311"/>
      <c r="P822" s="311">
        <v>498.32719999999995</v>
      </c>
      <c r="Q822" s="311">
        <v>498.32719999999995</v>
      </c>
      <c r="R822" s="245">
        <v>-7.1999999999547981E-3</v>
      </c>
      <c r="S822" s="313">
        <v>1.0000144485471183</v>
      </c>
      <c r="T822" s="299">
        <v>1.0000144485471183</v>
      </c>
      <c r="U822" s="277">
        <v>170.66</v>
      </c>
      <c r="V822" s="100"/>
      <c r="W822" s="100">
        <f t="shared" si="88"/>
        <v>120.89524251204399</v>
      </c>
      <c r="X822" s="101">
        <f t="shared" si="89"/>
        <v>0.70839823339999997</v>
      </c>
      <c r="Y822" s="102" t="b">
        <f t="shared" si="92"/>
        <v>0</v>
      </c>
      <c r="Z822" s="86">
        <v>170.66</v>
      </c>
      <c r="AA822" s="103">
        <f t="shared" si="90"/>
        <v>170.66</v>
      </c>
      <c r="AB822" s="134">
        <v>682.66</v>
      </c>
      <c r="AC822" s="104" t="b">
        <f t="shared" si="93"/>
        <v>0</v>
      </c>
      <c r="AE822" s="71" t="s">
        <v>444</v>
      </c>
      <c r="AG822" s="105">
        <f t="shared" si="91"/>
        <v>124.58179999999999</v>
      </c>
      <c r="AH822" s="104">
        <f t="shared" si="94"/>
        <v>498.32719999999995</v>
      </c>
    </row>
    <row r="823" spans="1:34" ht="10.9" customHeight="1" x14ac:dyDescent="0.2">
      <c r="A823" s="65" t="s">
        <v>1041</v>
      </c>
      <c r="B823" s="66">
        <v>100863</v>
      </c>
      <c r="C823" s="99" t="s">
        <v>1972</v>
      </c>
      <c r="D823" s="65" t="s">
        <v>3</v>
      </c>
      <c r="E823" s="228" t="s">
        <v>122</v>
      </c>
      <c r="F823" s="246">
        <v>2</v>
      </c>
      <c r="G823" s="88"/>
      <c r="H823" s="88">
        <v>2</v>
      </c>
      <c r="I823" s="305">
        <v>2</v>
      </c>
      <c r="J823" s="345"/>
      <c r="K823" s="345"/>
      <c r="L823" s="235">
        <v>483.28189999999995</v>
      </c>
      <c r="M823" s="93">
        <v>966.56</v>
      </c>
      <c r="N823" s="311">
        <v>0</v>
      </c>
      <c r="O823" s="311"/>
      <c r="P823" s="311">
        <v>966.5637999999999</v>
      </c>
      <c r="Q823" s="311">
        <v>966.5637999999999</v>
      </c>
      <c r="R823" s="245">
        <v>-3.7999999999556167E-3</v>
      </c>
      <c r="S823" s="313">
        <v>1.0000039314682998</v>
      </c>
      <c r="T823" s="299">
        <v>1.0000039314682998</v>
      </c>
      <c r="U823" s="277">
        <v>662.03</v>
      </c>
      <c r="V823" s="100"/>
      <c r="W823" s="100">
        <f t="shared" si="88"/>
        <v>468.98088245780195</v>
      </c>
      <c r="X823" s="101">
        <f t="shared" si="89"/>
        <v>0.70839823339999997</v>
      </c>
      <c r="Y823" s="102" t="b">
        <f t="shared" si="92"/>
        <v>0</v>
      </c>
      <c r="Z823" s="86">
        <v>662.03</v>
      </c>
      <c r="AA823" s="103">
        <f t="shared" si="90"/>
        <v>662.03</v>
      </c>
      <c r="AB823" s="118">
        <v>1324.05</v>
      </c>
      <c r="AC823" s="104" t="b">
        <f t="shared" si="93"/>
        <v>0</v>
      </c>
      <c r="AE823" s="71" t="s">
        <v>445</v>
      </c>
      <c r="AG823" s="105">
        <f t="shared" si="91"/>
        <v>483.28189999999995</v>
      </c>
      <c r="AH823" s="104">
        <f t="shared" si="94"/>
        <v>966.5637999999999</v>
      </c>
    </row>
    <row r="824" spans="1:34" s="209" customFormat="1" ht="12.6" customHeight="1" x14ac:dyDescent="0.2">
      <c r="A824" s="198">
        <v>27</v>
      </c>
      <c r="B824" s="199"/>
      <c r="C824" s="200" t="s">
        <v>446</v>
      </c>
      <c r="D824" s="201"/>
      <c r="E824" s="229"/>
      <c r="F824" s="247"/>
      <c r="G824" s="201"/>
      <c r="H824" s="201"/>
      <c r="I824" s="306"/>
      <c r="J824" s="346"/>
      <c r="K824" s="346"/>
      <c r="L824" s="236"/>
      <c r="M824" s="203">
        <v>6361.8</v>
      </c>
      <c r="N824" s="203"/>
      <c r="O824" s="203"/>
      <c r="P824" s="203">
        <v>6361.8040000000001</v>
      </c>
      <c r="Q824" s="203">
        <v>6361.8040000000001</v>
      </c>
      <c r="R824" s="264">
        <v>-3.9999999999054126E-3</v>
      </c>
      <c r="S824" s="290">
        <v>1.0000006287528687</v>
      </c>
      <c r="T824" s="264"/>
      <c r="U824" s="278"/>
      <c r="V824" s="218"/>
      <c r="W824" s="218">
        <f t="shared" si="88"/>
        <v>0</v>
      </c>
      <c r="X824" s="219" t="e">
        <f t="shared" si="89"/>
        <v>#DIV/0!</v>
      </c>
      <c r="Y824" s="220" t="b">
        <f t="shared" si="92"/>
        <v>1</v>
      </c>
      <c r="Z824" s="201"/>
      <c r="AA824" s="221">
        <f t="shared" si="90"/>
        <v>0</v>
      </c>
      <c r="AB824" s="222">
        <v>8714.7800000000007</v>
      </c>
      <c r="AC824" s="209" t="b">
        <f t="shared" si="93"/>
        <v>0</v>
      </c>
      <c r="AE824" s="200" t="s">
        <v>446</v>
      </c>
      <c r="AG824" s="208">
        <f t="shared" si="91"/>
        <v>0</v>
      </c>
      <c r="AH824" s="209">
        <f t="shared" si="94"/>
        <v>0</v>
      </c>
    </row>
    <row r="825" spans="1:34" ht="1.1499999999999999" customHeight="1" x14ac:dyDescent="0.2">
      <c r="A825" s="65" t="s">
        <v>1042</v>
      </c>
      <c r="B825" s="65" t="s">
        <v>447</v>
      </c>
      <c r="C825" s="99" t="s">
        <v>1973</v>
      </c>
      <c r="D825" s="65" t="s">
        <v>3</v>
      </c>
      <c r="E825" s="228" t="s">
        <v>4</v>
      </c>
      <c r="F825" s="246">
        <v>10</v>
      </c>
      <c r="G825" s="88"/>
      <c r="H825" s="88">
        <v>10</v>
      </c>
      <c r="I825" s="305">
        <v>10</v>
      </c>
      <c r="J825" s="345"/>
      <c r="K825" s="345"/>
      <c r="L825" s="235">
        <v>636.18039999999996</v>
      </c>
      <c r="M825" s="93">
        <v>6361.8</v>
      </c>
      <c r="N825" s="311">
        <v>0</v>
      </c>
      <c r="O825" s="311"/>
      <c r="P825" s="311">
        <v>6361.8040000000001</v>
      </c>
      <c r="Q825" s="311">
        <v>6361.8040000000001</v>
      </c>
      <c r="R825" s="245">
        <v>-3.9999999999054126E-3</v>
      </c>
      <c r="S825" s="313">
        <v>1.0000006287528687</v>
      </c>
      <c r="T825" s="299">
        <v>1.0000006287528687</v>
      </c>
      <c r="U825" s="277">
        <v>871.48</v>
      </c>
      <c r="V825" s="100"/>
      <c r="W825" s="100">
        <f t="shared" si="88"/>
        <v>617.35489244343194</v>
      </c>
      <c r="X825" s="101">
        <f t="shared" si="89"/>
        <v>0.70839823339999997</v>
      </c>
      <c r="Y825" s="102" t="b">
        <f t="shared" si="92"/>
        <v>0</v>
      </c>
      <c r="Z825" s="86">
        <v>871.48</v>
      </c>
      <c r="AA825" s="103">
        <f t="shared" si="90"/>
        <v>871.48</v>
      </c>
      <c r="AB825" s="76">
        <v>8714.7800000000007</v>
      </c>
      <c r="AC825" s="104" t="b">
        <f t="shared" si="93"/>
        <v>0</v>
      </c>
      <c r="AE825" s="71" t="s">
        <v>1222</v>
      </c>
      <c r="AG825" s="105">
        <f t="shared" si="91"/>
        <v>636.18039999999996</v>
      </c>
      <c r="AH825" s="104">
        <f t="shared" si="94"/>
        <v>6361.8040000000001</v>
      </c>
    </row>
    <row r="826" spans="1:34" s="209" customFormat="1" ht="12" customHeight="1" x14ac:dyDescent="0.2">
      <c r="A826" s="198">
        <v>28</v>
      </c>
      <c r="B826" s="199"/>
      <c r="C826" s="200" t="s">
        <v>448</v>
      </c>
      <c r="D826" s="201"/>
      <c r="E826" s="229"/>
      <c r="F826" s="247"/>
      <c r="G826" s="201"/>
      <c r="H826" s="201"/>
      <c r="I826" s="306"/>
      <c r="J826" s="346"/>
      <c r="K826" s="346"/>
      <c r="L826" s="236"/>
      <c r="M826" s="203">
        <v>4372.07</v>
      </c>
      <c r="N826" s="203"/>
      <c r="O826" s="203"/>
      <c r="P826" s="203">
        <v>4372.0707400000001</v>
      </c>
      <c r="Q826" s="203">
        <v>4372.0707400000001</v>
      </c>
      <c r="R826" s="264">
        <v>-7.4000000040541636E-4</v>
      </c>
      <c r="S826" s="290">
        <v>1.0000001692562106</v>
      </c>
      <c r="T826" s="264"/>
      <c r="U826" s="278"/>
      <c r="V826" s="218"/>
      <c r="W826" s="218">
        <f t="shared" si="88"/>
        <v>0</v>
      </c>
      <c r="X826" s="219" t="e">
        <f t="shared" si="89"/>
        <v>#DIV/0!</v>
      </c>
      <c r="Y826" s="220" t="b">
        <f t="shared" si="92"/>
        <v>1</v>
      </c>
      <c r="Z826" s="201"/>
      <c r="AA826" s="221">
        <f t="shared" si="90"/>
        <v>0</v>
      </c>
      <c r="AB826" s="222">
        <v>5979.56</v>
      </c>
      <c r="AC826" s="209" t="b">
        <f t="shared" si="93"/>
        <v>0</v>
      </c>
      <c r="AE826" s="200" t="s">
        <v>448</v>
      </c>
      <c r="AG826" s="208">
        <f t="shared" si="91"/>
        <v>0</v>
      </c>
      <c r="AH826" s="209">
        <f t="shared" si="94"/>
        <v>0</v>
      </c>
    </row>
    <row r="827" spans="1:34" ht="0.6" customHeight="1" x14ac:dyDescent="0.2">
      <c r="A827" s="65" t="s">
        <v>1043</v>
      </c>
      <c r="B827" s="65" t="s">
        <v>449</v>
      </c>
      <c r="C827" s="99" t="s">
        <v>1974</v>
      </c>
      <c r="D827" s="65" t="s">
        <v>3</v>
      </c>
      <c r="E827" s="228" t="s">
        <v>4</v>
      </c>
      <c r="F827" s="244">
        <v>1931.98</v>
      </c>
      <c r="G827" s="93"/>
      <c r="H827" s="93">
        <v>1931.98</v>
      </c>
      <c r="I827" s="305">
        <v>1931.98</v>
      </c>
      <c r="J827" s="345"/>
      <c r="K827" s="345"/>
      <c r="L827" s="235">
        <v>2.2629999999999999</v>
      </c>
      <c r="M827" s="93">
        <v>4372.07</v>
      </c>
      <c r="N827" s="311">
        <v>0</v>
      </c>
      <c r="O827" s="311"/>
      <c r="P827" s="311">
        <v>4372.0707400000001</v>
      </c>
      <c r="Q827" s="311">
        <v>4372.0707400000001</v>
      </c>
      <c r="R827" s="245">
        <v>-7.4000000040541636E-4</v>
      </c>
      <c r="S827" s="313">
        <v>1.0000001692562106</v>
      </c>
      <c r="T827" s="299">
        <v>1.0000001692562106</v>
      </c>
      <c r="U827" s="277">
        <v>3.1</v>
      </c>
      <c r="V827" s="100"/>
      <c r="W827" s="100">
        <f t="shared" si="88"/>
        <v>2.1960345235399998</v>
      </c>
      <c r="X827" s="101">
        <f t="shared" si="89"/>
        <v>0.70839823339999997</v>
      </c>
      <c r="Y827" s="102" t="b">
        <f t="shared" si="92"/>
        <v>0</v>
      </c>
      <c r="Z827" s="86">
        <v>3.1</v>
      </c>
      <c r="AA827" s="103">
        <f t="shared" si="90"/>
        <v>3.1</v>
      </c>
      <c r="AB827" s="76">
        <v>5979.56</v>
      </c>
      <c r="AC827" s="104" t="b">
        <f t="shared" si="93"/>
        <v>0</v>
      </c>
      <c r="AE827" s="71" t="s">
        <v>450</v>
      </c>
      <c r="AG827" s="105">
        <f t="shared" si="91"/>
        <v>2.2629999999999999</v>
      </c>
      <c r="AH827" s="104">
        <f t="shared" si="94"/>
        <v>4372.0707400000001</v>
      </c>
    </row>
    <row r="828" spans="1:34" s="209" customFormat="1" x14ac:dyDescent="0.2">
      <c r="A828" s="198">
        <v>29</v>
      </c>
      <c r="B828" s="199"/>
      <c r="C828" s="200" t="s">
        <v>451</v>
      </c>
      <c r="D828" s="201"/>
      <c r="E828" s="229"/>
      <c r="F828" s="247"/>
      <c r="G828" s="201"/>
      <c r="H828" s="201"/>
      <c r="I828" s="306"/>
      <c r="J828" s="346"/>
      <c r="K828" s="346"/>
      <c r="L828" s="236"/>
      <c r="M828" s="203">
        <v>492852.58</v>
      </c>
      <c r="N828" s="203"/>
      <c r="O828" s="203"/>
      <c r="P828" s="203">
        <v>138147.30261900002</v>
      </c>
      <c r="Q828" s="203">
        <v>171403.459435</v>
      </c>
      <c r="R828" s="264">
        <v>321449.12056499999</v>
      </c>
      <c r="S828" s="290"/>
      <c r="T828" s="264"/>
      <c r="U828" s="278"/>
      <c r="V828" s="218"/>
      <c r="W828" s="218">
        <f t="shared" si="88"/>
        <v>0</v>
      </c>
      <c r="X828" s="219" t="e">
        <f t="shared" si="89"/>
        <v>#DIV/0!</v>
      </c>
      <c r="Y828" s="220" t="b">
        <f t="shared" si="92"/>
        <v>1</v>
      </c>
      <c r="Z828" s="201"/>
      <c r="AA828" s="221">
        <f t="shared" si="90"/>
        <v>0</v>
      </c>
      <c r="AB828" s="222">
        <v>675158.61</v>
      </c>
      <c r="AC828" s="208">
        <f>AB828-M828</f>
        <v>182306.02999999997</v>
      </c>
      <c r="AE828" s="200" t="s">
        <v>451</v>
      </c>
      <c r="AG828" s="208">
        <f t="shared" si="91"/>
        <v>0</v>
      </c>
      <c r="AH828" s="209">
        <f t="shared" si="94"/>
        <v>0</v>
      </c>
    </row>
    <row r="829" spans="1:34" ht="13.15" customHeight="1" x14ac:dyDescent="0.2">
      <c r="A829" s="120" t="s">
        <v>1044</v>
      </c>
      <c r="B829" s="121"/>
      <c r="C829" s="122" t="s">
        <v>452</v>
      </c>
      <c r="D829" s="123"/>
      <c r="E829" s="230"/>
      <c r="F829" s="249"/>
      <c r="G829" s="123"/>
      <c r="H829" s="123"/>
      <c r="I829" s="307"/>
      <c r="J829" s="347"/>
      <c r="K829" s="347"/>
      <c r="L829" s="237"/>
      <c r="M829" s="124">
        <v>173675.74999999997</v>
      </c>
      <c r="N829" s="124"/>
      <c r="O829" s="124"/>
      <c r="P829" s="124">
        <v>10621.128868</v>
      </c>
      <c r="Q829" s="124">
        <v>171403.459435</v>
      </c>
      <c r="R829" s="265">
        <v>2272.2905649999739</v>
      </c>
      <c r="S829" s="291"/>
      <c r="T829" s="265"/>
      <c r="U829" s="279"/>
      <c r="V829" s="100"/>
      <c r="W829" s="125"/>
      <c r="X829" s="101" t="e">
        <f t="shared" si="89"/>
        <v>#DIV/0!</v>
      </c>
      <c r="Y829" s="102" t="b">
        <f t="shared" si="92"/>
        <v>1</v>
      </c>
      <c r="Z829" s="123"/>
      <c r="AA829" s="103">
        <f t="shared" si="90"/>
        <v>0</v>
      </c>
      <c r="AB829" s="181">
        <v>237909.54</v>
      </c>
      <c r="AC829" s="105">
        <f>AB829-M829</f>
        <v>64233.790000000037</v>
      </c>
      <c r="AE829" s="122" t="s">
        <v>452</v>
      </c>
      <c r="AG829" s="105">
        <f t="shared" si="91"/>
        <v>0</v>
      </c>
      <c r="AH829" s="104">
        <f t="shared" si="94"/>
        <v>0</v>
      </c>
    </row>
    <row r="830" spans="1:34" ht="45" x14ac:dyDescent="0.2">
      <c r="A830" s="163">
        <v>47119</v>
      </c>
      <c r="B830" s="66">
        <v>103318</v>
      </c>
      <c r="C830" s="99" t="s">
        <v>1975</v>
      </c>
      <c r="D830" s="65" t="s">
        <v>3</v>
      </c>
      <c r="E830" s="228" t="s">
        <v>4</v>
      </c>
      <c r="F830" s="246">
        <v>32</v>
      </c>
      <c r="G830" s="88">
        <v>32</v>
      </c>
      <c r="H830" s="88"/>
      <c r="I830" s="305">
        <v>32</v>
      </c>
      <c r="J830" s="345"/>
      <c r="K830" s="345"/>
      <c r="L830" s="235">
        <v>86.592600000000004</v>
      </c>
      <c r="M830" s="93">
        <v>2770.96</v>
      </c>
      <c r="N830" s="311">
        <v>2770.96</v>
      </c>
      <c r="O830" s="311"/>
      <c r="P830" s="311">
        <v>0</v>
      </c>
      <c r="Q830" s="311">
        <v>2770.9632000000001</v>
      </c>
      <c r="R830" s="245">
        <v>-3.200000000106229E-3</v>
      </c>
      <c r="S830" s="313">
        <v>0</v>
      </c>
      <c r="T830" s="299">
        <v>1.0000011548344256</v>
      </c>
      <c r="U830" s="277">
        <v>118.62</v>
      </c>
      <c r="V830" s="100"/>
      <c r="W830" s="100">
        <f t="shared" ref="W830:W839" si="95">$V$10*U830</f>
        <v>84.030198445907999</v>
      </c>
      <c r="X830" s="101">
        <f t="shared" si="89"/>
        <v>0.70839823339999997</v>
      </c>
      <c r="Y830" s="102" t="b">
        <f t="shared" si="92"/>
        <v>0</v>
      </c>
      <c r="Z830" s="88">
        <v>118.62</v>
      </c>
      <c r="AA830" s="103">
        <f t="shared" si="90"/>
        <v>118.62</v>
      </c>
      <c r="AB830" s="118">
        <v>3795.92</v>
      </c>
      <c r="AC830" s="104" t="b">
        <f t="shared" ref="AC830:AC839" si="96">AB830=M830</f>
        <v>0</v>
      </c>
      <c r="AE830" s="71" t="s">
        <v>453</v>
      </c>
      <c r="AG830" s="105">
        <f t="shared" si="91"/>
        <v>86.592600000000004</v>
      </c>
      <c r="AH830" s="104">
        <f t="shared" si="94"/>
        <v>2770.9632000000001</v>
      </c>
    </row>
    <row r="831" spans="1:34" ht="30" x14ac:dyDescent="0.2">
      <c r="A831" s="163">
        <v>47120</v>
      </c>
      <c r="B831" s="65" t="s">
        <v>454</v>
      </c>
      <c r="C831" s="99" t="s">
        <v>1976</v>
      </c>
      <c r="D831" s="65" t="s">
        <v>3</v>
      </c>
      <c r="E831" s="228" t="s">
        <v>9</v>
      </c>
      <c r="F831" s="246">
        <v>75.58</v>
      </c>
      <c r="G831" s="88">
        <v>75.58</v>
      </c>
      <c r="H831" s="88"/>
      <c r="I831" s="305">
        <v>75.58</v>
      </c>
      <c r="J831" s="345"/>
      <c r="K831" s="345"/>
      <c r="L831" s="235">
        <v>599.0963999999999</v>
      </c>
      <c r="M831" s="93">
        <v>45279.7</v>
      </c>
      <c r="N831" s="311">
        <v>45279.7</v>
      </c>
      <c r="O831" s="311"/>
      <c r="P831" s="311">
        <v>0</v>
      </c>
      <c r="Q831" s="311">
        <v>45279.70591199999</v>
      </c>
      <c r="R831" s="245">
        <v>-5.9119999932590872E-3</v>
      </c>
      <c r="S831" s="313">
        <v>0</v>
      </c>
      <c r="T831" s="299">
        <v>1.000000130566236</v>
      </c>
      <c r="U831" s="277">
        <v>820.68</v>
      </c>
      <c r="V831" s="100"/>
      <c r="W831" s="100">
        <f t="shared" si="95"/>
        <v>581.36826218671195</v>
      </c>
      <c r="X831" s="101">
        <f t="shared" si="89"/>
        <v>0.70839823339999997</v>
      </c>
      <c r="Y831" s="102" t="b">
        <f t="shared" si="92"/>
        <v>0</v>
      </c>
      <c r="Z831" s="88">
        <v>820.68</v>
      </c>
      <c r="AA831" s="103">
        <f t="shared" si="90"/>
        <v>820.68</v>
      </c>
      <c r="AB831" s="118">
        <v>62027.360000000001</v>
      </c>
      <c r="AC831" s="104" t="b">
        <f t="shared" si="96"/>
        <v>0</v>
      </c>
      <c r="AE831" s="71" t="s">
        <v>455</v>
      </c>
      <c r="AG831" s="105">
        <f t="shared" si="91"/>
        <v>599.0963999999999</v>
      </c>
      <c r="AH831" s="104">
        <f t="shared" si="94"/>
        <v>45279.70591199999</v>
      </c>
    </row>
    <row r="832" spans="1:34" ht="45" x14ac:dyDescent="0.2">
      <c r="A832" s="163">
        <v>47121</v>
      </c>
      <c r="B832" s="66">
        <v>94968</v>
      </c>
      <c r="C832" s="99" t="s">
        <v>1977</v>
      </c>
      <c r="D832" s="65" t="s">
        <v>3</v>
      </c>
      <c r="E832" s="228" t="s">
        <v>9</v>
      </c>
      <c r="F832" s="246">
        <v>3.4</v>
      </c>
      <c r="G832" s="88">
        <v>3.4</v>
      </c>
      <c r="H832" s="88"/>
      <c r="I832" s="305">
        <v>3.4</v>
      </c>
      <c r="J832" s="345"/>
      <c r="K832" s="345"/>
      <c r="L832" s="235">
        <v>415.6182</v>
      </c>
      <c r="M832" s="93">
        <v>1413.1</v>
      </c>
      <c r="N832" s="311">
        <v>1413.1</v>
      </c>
      <c r="O832" s="311"/>
      <c r="P832" s="311">
        <v>0</v>
      </c>
      <c r="Q832" s="311">
        <v>1413.1018799999999</v>
      </c>
      <c r="R832" s="245">
        <v>-1.8800000000283035E-3</v>
      </c>
      <c r="S832" s="313">
        <v>0</v>
      </c>
      <c r="T832" s="299">
        <v>1.0000013304083222</v>
      </c>
      <c r="U832" s="277">
        <v>569.34</v>
      </c>
      <c r="V832" s="100"/>
      <c r="W832" s="100">
        <f t="shared" si="95"/>
        <v>403.31945020395602</v>
      </c>
      <c r="X832" s="101">
        <f t="shared" si="89"/>
        <v>0.70839823339999997</v>
      </c>
      <c r="Y832" s="102" t="b">
        <f t="shared" si="92"/>
        <v>0</v>
      </c>
      <c r="Z832" s="88">
        <v>569.34</v>
      </c>
      <c r="AA832" s="103">
        <f t="shared" si="90"/>
        <v>569.34</v>
      </c>
      <c r="AB832" s="118">
        <v>1932.9</v>
      </c>
      <c r="AC832" s="104" t="b">
        <f t="shared" si="96"/>
        <v>0</v>
      </c>
      <c r="AE832" s="71" t="s">
        <v>456</v>
      </c>
      <c r="AG832" s="105">
        <f t="shared" si="91"/>
        <v>415.6182</v>
      </c>
      <c r="AH832" s="104">
        <f t="shared" si="94"/>
        <v>1413.1018799999999</v>
      </c>
    </row>
    <row r="833" spans="1:34" ht="60" x14ac:dyDescent="0.2">
      <c r="A833" s="163">
        <v>47122</v>
      </c>
      <c r="B833" s="65" t="s">
        <v>457</v>
      </c>
      <c r="C833" s="99" t="s">
        <v>1978</v>
      </c>
      <c r="D833" s="65" t="s">
        <v>3</v>
      </c>
      <c r="E833" s="228" t="s">
        <v>4</v>
      </c>
      <c r="F833" s="246">
        <v>404.81</v>
      </c>
      <c r="G833" s="88">
        <v>404.81</v>
      </c>
      <c r="H833" s="88"/>
      <c r="I833" s="305">
        <v>404.81</v>
      </c>
      <c r="J833" s="345"/>
      <c r="K833" s="345"/>
      <c r="L833" s="235">
        <v>238.52749999999997</v>
      </c>
      <c r="M833" s="93">
        <v>96558.31</v>
      </c>
      <c r="N833" s="311">
        <v>96558.31</v>
      </c>
      <c r="O833" s="311"/>
      <c r="P833" s="311">
        <v>0</v>
      </c>
      <c r="Q833" s="311">
        <v>96558.317274999994</v>
      </c>
      <c r="R833" s="245">
        <v>-7.2749999962979928E-3</v>
      </c>
      <c r="S833" s="313">
        <v>0</v>
      </c>
      <c r="T833" s="299">
        <v>1.0000000753430751</v>
      </c>
      <c r="U833" s="277">
        <v>326.75</v>
      </c>
      <c r="V833" s="100"/>
      <c r="W833" s="100">
        <f t="shared" si="95"/>
        <v>231.46912276345</v>
      </c>
      <c r="X833" s="101">
        <f t="shared" si="89"/>
        <v>0.70839823339999997</v>
      </c>
      <c r="Y833" s="102" t="b">
        <f t="shared" si="92"/>
        <v>0</v>
      </c>
      <c r="Z833" s="88">
        <v>326.75</v>
      </c>
      <c r="AA833" s="103">
        <f t="shared" si="90"/>
        <v>326.75</v>
      </c>
      <c r="AB833" s="118">
        <v>132272.22</v>
      </c>
      <c r="AC833" s="104" t="b">
        <f t="shared" si="96"/>
        <v>0</v>
      </c>
      <c r="AE833" s="71" t="s">
        <v>458</v>
      </c>
      <c r="AG833" s="105">
        <f t="shared" si="91"/>
        <v>238.52749999999997</v>
      </c>
      <c r="AH833" s="104">
        <f t="shared" si="94"/>
        <v>96558.317274999994</v>
      </c>
    </row>
    <row r="834" spans="1:34" x14ac:dyDescent="0.2">
      <c r="A834" s="163">
        <v>47123</v>
      </c>
      <c r="B834" s="66">
        <v>89712</v>
      </c>
      <c r="C834" s="99" t="s">
        <v>1979</v>
      </c>
      <c r="D834" s="65" t="s">
        <v>3</v>
      </c>
      <c r="E834" s="228" t="s">
        <v>32</v>
      </c>
      <c r="F834" s="246">
        <v>29</v>
      </c>
      <c r="G834" s="88">
        <v>29</v>
      </c>
      <c r="H834" s="88"/>
      <c r="I834" s="305">
        <v>29</v>
      </c>
      <c r="J834" s="345"/>
      <c r="K834" s="345"/>
      <c r="L834" s="235">
        <v>24.498800000000003</v>
      </c>
      <c r="M834" s="93">
        <v>710.46</v>
      </c>
      <c r="N834" s="311">
        <v>710.46</v>
      </c>
      <c r="O834" s="311"/>
      <c r="P834" s="311">
        <v>0</v>
      </c>
      <c r="Q834" s="311">
        <v>710.4652000000001</v>
      </c>
      <c r="R834" s="245">
        <v>-5.2000000000589353E-3</v>
      </c>
      <c r="S834" s="313">
        <v>0</v>
      </c>
      <c r="T834" s="299">
        <v>1.0000073192016441</v>
      </c>
      <c r="U834" s="277">
        <v>33.56</v>
      </c>
      <c r="V834" s="100"/>
      <c r="W834" s="100">
        <f t="shared" si="95"/>
        <v>23.773844712904001</v>
      </c>
      <c r="X834" s="101">
        <f t="shared" si="89"/>
        <v>0.70839823339999997</v>
      </c>
      <c r="Y834" s="102" t="b">
        <f t="shared" si="92"/>
        <v>0</v>
      </c>
      <c r="Z834" s="88">
        <v>33.56</v>
      </c>
      <c r="AA834" s="103">
        <f t="shared" si="90"/>
        <v>33.56</v>
      </c>
      <c r="AB834" s="134">
        <v>973.2</v>
      </c>
      <c r="AC834" s="104" t="b">
        <f t="shared" si="96"/>
        <v>0</v>
      </c>
      <c r="AE834" s="71" t="s">
        <v>459</v>
      </c>
      <c r="AG834" s="105">
        <f t="shared" si="91"/>
        <v>24.498800000000003</v>
      </c>
      <c r="AH834" s="104">
        <f t="shared" si="94"/>
        <v>710.4652000000001</v>
      </c>
    </row>
    <row r="835" spans="1:34" ht="45" x14ac:dyDescent="0.2">
      <c r="A835" s="163">
        <v>47124</v>
      </c>
      <c r="B835" s="65" t="s">
        <v>460</v>
      </c>
      <c r="C835" s="99" t="s">
        <v>1980</v>
      </c>
      <c r="D835" s="65" t="s">
        <v>3</v>
      </c>
      <c r="E835" s="228" t="s">
        <v>9</v>
      </c>
      <c r="F835" s="246">
        <v>69.36</v>
      </c>
      <c r="G835" s="88">
        <v>39.36</v>
      </c>
      <c r="H835" s="88"/>
      <c r="I835" s="305">
        <v>39.36</v>
      </c>
      <c r="J835" s="345"/>
      <c r="K835" s="345"/>
      <c r="L835" s="235">
        <v>75.744799999999998</v>
      </c>
      <c r="M835" s="93">
        <v>5253.65</v>
      </c>
      <c r="N835" s="311">
        <v>2981.31</v>
      </c>
      <c r="O835" s="311"/>
      <c r="P835" s="311">
        <v>0</v>
      </c>
      <c r="Q835" s="311">
        <v>2981.3153279999997</v>
      </c>
      <c r="R835" s="245">
        <v>2272.334672</v>
      </c>
      <c r="S835" s="313">
        <v>0</v>
      </c>
      <c r="T835" s="299">
        <v>0.56747505600867965</v>
      </c>
      <c r="U835" s="277">
        <v>103.76</v>
      </c>
      <c r="V835" s="100"/>
      <c r="W835" s="100">
        <f t="shared" si="95"/>
        <v>73.503400697583999</v>
      </c>
      <c r="X835" s="101">
        <f t="shared" si="89"/>
        <v>0.70839823339999997</v>
      </c>
      <c r="Y835" s="102" t="b">
        <f t="shared" si="92"/>
        <v>0</v>
      </c>
      <c r="Z835" s="88">
        <v>103.76</v>
      </c>
      <c r="AA835" s="103">
        <f t="shared" si="90"/>
        <v>103.76</v>
      </c>
      <c r="AB835" s="118">
        <v>7196.19</v>
      </c>
      <c r="AC835" s="104" t="b">
        <f t="shared" si="96"/>
        <v>0</v>
      </c>
      <c r="AE835" s="71" t="s">
        <v>461</v>
      </c>
      <c r="AG835" s="105">
        <f t="shared" si="91"/>
        <v>75.744799999999998</v>
      </c>
      <c r="AH835" s="104">
        <f t="shared" si="94"/>
        <v>5253.6593279999997</v>
      </c>
    </row>
    <row r="836" spans="1:34" ht="30" x14ac:dyDescent="0.2">
      <c r="A836" s="163">
        <v>47125</v>
      </c>
      <c r="B836" s="65" t="s">
        <v>460</v>
      </c>
      <c r="C836" s="99" t="s">
        <v>1981</v>
      </c>
      <c r="D836" s="65" t="s">
        <v>3</v>
      </c>
      <c r="E836" s="228" t="s">
        <v>9</v>
      </c>
      <c r="F836" s="246">
        <v>27.68</v>
      </c>
      <c r="G836" s="88">
        <v>27.68</v>
      </c>
      <c r="H836" s="88"/>
      <c r="I836" s="305">
        <v>27.68</v>
      </c>
      <c r="J836" s="345"/>
      <c r="K836" s="345"/>
      <c r="L836" s="235">
        <v>75.744799999999998</v>
      </c>
      <c r="M836" s="93">
        <v>2096.61</v>
      </c>
      <c r="N836" s="311">
        <v>2096.61</v>
      </c>
      <c r="O836" s="311"/>
      <c r="P836" s="311">
        <v>0</v>
      </c>
      <c r="Q836" s="311">
        <v>2096.6160639999998</v>
      </c>
      <c r="R836" s="245">
        <v>-6.0639999996965344E-3</v>
      </c>
      <c r="S836" s="313">
        <v>0</v>
      </c>
      <c r="T836" s="299">
        <v>1.0000028922880266</v>
      </c>
      <c r="U836" s="277">
        <v>103.76</v>
      </c>
      <c r="V836" s="100"/>
      <c r="W836" s="100">
        <f t="shared" si="95"/>
        <v>73.503400697583999</v>
      </c>
      <c r="X836" s="101">
        <f t="shared" si="89"/>
        <v>0.70839823339999997</v>
      </c>
      <c r="Y836" s="102" t="b">
        <f t="shared" si="92"/>
        <v>0</v>
      </c>
      <c r="Z836" s="88">
        <v>103.76</v>
      </c>
      <c r="AA836" s="103">
        <f t="shared" si="90"/>
        <v>103.76</v>
      </c>
      <c r="AB836" s="118">
        <v>2872.04</v>
      </c>
      <c r="AC836" s="104" t="b">
        <f t="shared" si="96"/>
        <v>0</v>
      </c>
      <c r="AE836" s="71" t="s">
        <v>462</v>
      </c>
      <c r="AG836" s="105">
        <f t="shared" si="91"/>
        <v>75.744799999999998</v>
      </c>
      <c r="AH836" s="104">
        <f t="shared" si="94"/>
        <v>2096.6160639999998</v>
      </c>
    </row>
    <row r="837" spans="1:34" x14ac:dyDescent="0.2">
      <c r="A837" s="163">
        <v>47126</v>
      </c>
      <c r="B837" s="65" t="s">
        <v>463</v>
      </c>
      <c r="C837" s="99" t="s">
        <v>1982</v>
      </c>
      <c r="D837" s="65" t="s">
        <v>3</v>
      </c>
      <c r="E837" s="228" t="s">
        <v>32</v>
      </c>
      <c r="F837" s="246">
        <v>193.06</v>
      </c>
      <c r="G837" s="88"/>
      <c r="H837" s="88">
        <v>193.06</v>
      </c>
      <c r="I837" s="305">
        <v>193.06</v>
      </c>
      <c r="J837" s="345"/>
      <c r="K837" s="345"/>
      <c r="L837" s="235">
        <v>52.457799999999999</v>
      </c>
      <c r="M837" s="93">
        <v>10127.5</v>
      </c>
      <c r="N837" s="311">
        <v>0</v>
      </c>
      <c r="O837" s="311"/>
      <c r="P837" s="311">
        <v>10127.502868</v>
      </c>
      <c r="Q837" s="311">
        <v>10127.502868</v>
      </c>
      <c r="R837" s="245">
        <v>-2.8679999995802063E-3</v>
      </c>
      <c r="S837" s="313">
        <v>1.000000283189336</v>
      </c>
      <c r="T837" s="299">
        <v>1.000000283189336</v>
      </c>
      <c r="U837" s="277">
        <v>71.86</v>
      </c>
      <c r="V837" s="100"/>
      <c r="W837" s="100">
        <f t="shared" si="95"/>
        <v>50.905497052123998</v>
      </c>
      <c r="X837" s="101">
        <f t="shared" si="89"/>
        <v>0.70839823339999997</v>
      </c>
      <c r="Y837" s="102" t="b">
        <f t="shared" si="92"/>
        <v>0</v>
      </c>
      <c r="Z837" s="88">
        <v>71.86</v>
      </c>
      <c r="AA837" s="103">
        <f t="shared" si="90"/>
        <v>71.86</v>
      </c>
      <c r="AB837" s="118">
        <v>13873.26</v>
      </c>
      <c r="AC837" s="104" t="b">
        <f t="shared" si="96"/>
        <v>0</v>
      </c>
      <c r="AE837" s="71" t="s">
        <v>464</v>
      </c>
      <c r="AG837" s="105">
        <f t="shared" si="91"/>
        <v>52.457799999999999</v>
      </c>
      <c r="AH837" s="104">
        <f t="shared" si="94"/>
        <v>10127.502868</v>
      </c>
    </row>
    <row r="838" spans="1:34" ht="30" x14ac:dyDescent="0.2">
      <c r="A838" s="163">
        <v>47127</v>
      </c>
      <c r="B838" s="65" t="s">
        <v>465</v>
      </c>
      <c r="C838" s="99" t="s">
        <v>1983</v>
      </c>
      <c r="D838" s="65" t="s">
        <v>3</v>
      </c>
      <c r="E838" s="228" t="s">
        <v>32</v>
      </c>
      <c r="F838" s="246">
        <v>30</v>
      </c>
      <c r="G838" s="88"/>
      <c r="H838" s="88">
        <v>30</v>
      </c>
      <c r="I838" s="305">
        <v>30</v>
      </c>
      <c r="J838" s="345"/>
      <c r="K838" s="345"/>
      <c r="L838" s="235">
        <v>16.4542</v>
      </c>
      <c r="M838" s="93">
        <v>493.62</v>
      </c>
      <c r="N838" s="311">
        <v>0</v>
      </c>
      <c r="O838" s="311"/>
      <c r="P838" s="311">
        <v>493.62599999999998</v>
      </c>
      <c r="Q838" s="311">
        <v>493.62599999999998</v>
      </c>
      <c r="R838" s="245">
        <v>-5.9999999999718057E-3</v>
      </c>
      <c r="S838" s="313">
        <v>1.0000121550990639</v>
      </c>
      <c r="T838" s="299">
        <v>1.0000121550990639</v>
      </c>
      <c r="U838" s="277">
        <v>22.54</v>
      </c>
      <c r="V838" s="100"/>
      <c r="W838" s="100">
        <f t="shared" si="95"/>
        <v>15.967296180835998</v>
      </c>
      <c r="X838" s="101">
        <f t="shared" si="89"/>
        <v>0.70839823339999997</v>
      </c>
      <c r="Y838" s="102" t="b">
        <f t="shared" si="92"/>
        <v>0</v>
      </c>
      <c r="Z838" s="88">
        <v>22.54</v>
      </c>
      <c r="AA838" s="103">
        <f t="shared" si="90"/>
        <v>22.54</v>
      </c>
      <c r="AB838" s="134">
        <v>676.17</v>
      </c>
      <c r="AC838" s="104" t="b">
        <f t="shared" si="96"/>
        <v>0</v>
      </c>
      <c r="AE838" s="71" t="s">
        <v>466</v>
      </c>
      <c r="AG838" s="105">
        <f t="shared" si="91"/>
        <v>16.4542</v>
      </c>
      <c r="AH838" s="104">
        <f t="shared" si="94"/>
        <v>493.62599999999998</v>
      </c>
    </row>
    <row r="839" spans="1:34" x14ac:dyDescent="0.2">
      <c r="A839" s="164">
        <v>40207</v>
      </c>
      <c r="B839" s="65" t="s">
        <v>467</v>
      </c>
      <c r="C839" s="99" t="s">
        <v>1984</v>
      </c>
      <c r="D839" s="65" t="s">
        <v>3</v>
      </c>
      <c r="E839" s="228" t="s">
        <v>32</v>
      </c>
      <c r="F839" s="246">
        <v>193.06</v>
      </c>
      <c r="G839" s="88">
        <v>193.06</v>
      </c>
      <c r="H839" s="88"/>
      <c r="I839" s="305">
        <v>193.06</v>
      </c>
      <c r="J839" s="345"/>
      <c r="K839" s="345"/>
      <c r="L839" s="235">
        <v>46.471799999999995</v>
      </c>
      <c r="M839" s="93">
        <v>8971.84</v>
      </c>
      <c r="N839" s="311">
        <v>8971.84</v>
      </c>
      <c r="O839" s="311"/>
      <c r="P839" s="311">
        <v>0</v>
      </c>
      <c r="Q839" s="311">
        <v>8971.8457079999989</v>
      </c>
      <c r="R839" s="245">
        <v>-5.7079999987763586E-3</v>
      </c>
      <c r="S839" s="313">
        <v>0</v>
      </c>
      <c r="T839" s="299">
        <v>1.0000006362128615</v>
      </c>
      <c r="U839" s="277">
        <v>63.66</v>
      </c>
      <c r="V839" s="100"/>
      <c r="W839" s="100">
        <f t="shared" si="95"/>
        <v>45.096631538243997</v>
      </c>
      <c r="X839" s="101">
        <f t="shared" si="89"/>
        <v>0.70839823339999997</v>
      </c>
      <c r="Y839" s="102" t="b">
        <f t="shared" si="92"/>
        <v>0</v>
      </c>
      <c r="Z839" s="88">
        <v>63.66</v>
      </c>
      <c r="AA839" s="103">
        <f t="shared" si="90"/>
        <v>63.66</v>
      </c>
      <c r="AB839" s="118">
        <v>12290.29</v>
      </c>
      <c r="AC839" s="104" t="b">
        <f t="shared" si="96"/>
        <v>0</v>
      </c>
      <c r="AE839" s="71" t="s">
        <v>468</v>
      </c>
      <c r="AG839" s="105">
        <f t="shared" si="91"/>
        <v>46.471799999999995</v>
      </c>
      <c r="AH839" s="104">
        <f t="shared" si="94"/>
        <v>8971.8457079999989</v>
      </c>
    </row>
    <row r="840" spans="1:34" x14ac:dyDescent="0.2">
      <c r="A840" s="120" t="s">
        <v>1045</v>
      </c>
      <c r="B840" s="121"/>
      <c r="C840" s="122" t="s">
        <v>469</v>
      </c>
      <c r="D840" s="123"/>
      <c r="E840" s="230"/>
      <c r="F840" s="249"/>
      <c r="G840" s="123"/>
      <c r="H840" s="123"/>
      <c r="I840" s="307"/>
      <c r="J840" s="347"/>
      <c r="K840" s="347"/>
      <c r="L840" s="237"/>
      <c r="M840" s="129">
        <v>27561.040000000001</v>
      </c>
      <c r="N840" s="129"/>
      <c r="O840" s="129"/>
      <c r="P840" s="129">
        <v>15391.796982</v>
      </c>
      <c r="Q840" s="129">
        <v>27561.075466999999</v>
      </c>
      <c r="R840" s="265">
        <v>-3.5466999997879611E-2</v>
      </c>
      <c r="S840" s="292">
        <v>0.55846212559468</v>
      </c>
      <c r="T840" s="266"/>
      <c r="U840" s="279"/>
      <c r="V840" s="100"/>
      <c r="W840" s="130"/>
      <c r="X840" s="101" t="e">
        <f t="shared" si="89"/>
        <v>#DIV/0!</v>
      </c>
      <c r="Y840" s="102" t="b">
        <f t="shared" si="92"/>
        <v>1</v>
      </c>
      <c r="Z840" s="123"/>
      <c r="AA840" s="103">
        <f t="shared" si="90"/>
        <v>0</v>
      </c>
      <c r="AB840" s="182">
        <v>37754.379999999997</v>
      </c>
      <c r="AC840" s="105">
        <f>AB840-M840</f>
        <v>10193.339999999997</v>
      </c>
      <c r="AE840" s="122" t="s">
        <v>469</v>
      </c>
      <c r="AG840" s="105">
        <f t="shared" si="91"/>
        <v>0</v>
      </c>
      <c r="AH840" s="104">
        <f t="shared" si="94"/>
        <v>0</v>
      </c>
    </row>
    <row r="841" spans="1:34" ht="2.4500000000000002" customHeight="1" x14ac:dyDescent="0.2">
      <c r="A841" s="70">
        <v>47150</v>
      </c>
      <c r="B841" s="66">
        <v>88485</v>
      </c>
      <c r="C841" s="99" t="s">
        <v>1937</v>
      </c>
      <c r="D841" s="65" t="s">
        <v>3</v>
      </c>
      <c r="E841" s="228" t="s">
        <v>4</v>
      </c>
      <c r="F841" s="246">
        <v>929.57</v>
      </c>
      <c r="G841" s="88">
        <v>929.57</v>
      </c>
      <c r="H841" s="88"/>
      <c r="I841" s="305">
        <v>929.57</v>
      </c>
      <c r="J841" s="345"/>
      <c r="K841" s="345"/>
      <c r="L841" s="235">
        <v>4.1463999999999999</v>
      </c>
      <c r="M841" s="93">
        <v>3854.36</v>
      </c>
      <c r="N841" s="311">
        <v>3854.36</v>
      </c>
      <c r="O841" s="311"/>
      <c r="P841" s="311">
        <v>0</v>
      </c>
      <c r="Q841" s="311">
        <v>3854.369048</v>
      </c>
      <c r="R841" s="245">
        <v>0</v>
      </c>
      <c r="S841" s="313">
        <v>0</v>
      </c>
      <c r="T841" s="299">
        <v>1.000002347471435</v>
      </c>
      <c r="U841" s="277">
        <v>5.68</v>
      </c>
      <c r="V841" s="100"/>
      <c r="W841" s="100">
        <f t="shared" ref="W841:W846" si="97">$V$10*U841</f>
        <v>4.0237019657119992</v>
      </c>
      <c r="X841" s="101">
        <f t="shared" si="89"/>
        <v>0.70839823339999985</v>
      </c>
      <c r="Y841" s="102" t="b">
        <f t="shared" si="92"/>
        <v>0</v>
      </c>
      <c r="Z841" s="86">
        <v>5.68</v>
      </c>
      <c r="AA841" s="103">
        <f t="shared" si="90"/>
        <v>5.68</v>
      </c>
      <c r="AB841" s="76">
        <v>5278.47</v>
      </c>
      <c r="AC841" s="104" t="b">
        <f t="shared" ref="AC841:AC846" si="98">AB841=M841</f>
        <v>0</v>
      </c>
      <c r="AE841" s="71" t="s">
        <v>397</v>
      </c>
      <c r="AG841" s="105">
        <f t="shared" si="91"/>
        <v>4.1463999999999999</v>
      </c>
      <c r="AH841" s="104">
        <f t="shared" si="94"/>
        <v>3854.369048</v>
      </c>
    </row>
    <row r="842" spans="1:34" ht="45" x14ac:dyDescent="0.2">
      <c r="A842" s="70">
        <v>47151</v>
      </c>
      <c r="B842" s="66">
        <v>88423</v>
      </c>
      <c r="C842" s="99" t="s">
        <v>1985</v>
      </c>
      <c r="D842" s="65" t="s">
        <v>3</v>
      </c>
      <c r="E842" s="228" t="s">
        <v>4</v>
      </c>
      <c r="F842" s="246">
        <v>929.57</v>
      </c>
      <c r="G842" s="88">
        <v>278.87</v>
      </c>
      <c r="H842" s="88">
        <v>650.70000000000005</v>
      </c>
      <c r="I842" s="305">
        <v>929.57</v>
      </c>
      <c r="J842" s="345"/>
      <c r="K842" s="345"/>
      <c r="L842" s="235">
        <v>20.651699999999998</v>
      </c>
      <c r="M842" s="93">
        <v>19197.2</v>
      </c>
      <c r="N842" s="311">
        <v>5759.13</v>
      </c>
      <c r="O842" s="311"/>
      <c r="P842" s="311">
        <v>13438.06119</v>
      </c>
      <c r="Q842" s="311">
        <v>19197.200768999999</v>
      </c>
      <c r="R842" s="245">
        <v>-7.6899999839952216E-4</v>
      </c>
      <c r="S842" s="313">
        <v>0.70000110380680514</v>
      </c>
      <c r="T842" s="299">
        <v>1.000000040057925</v>
      </c>
      <c r="U842" s="277">
        <v>28.29</v>
      </c>
      <c r="V842" s="100"/>
      <c r="W842" s="100">
        <f t="shared" si="97"/>
        <v>20.040586022886</v>
      </c>
      <c r="X842" s="101">
        <f t="shared" si="89"/>
        <v>0.70839823339999997</v>
      </c>
      <c r="Y842" s="102" t="b">
        <f t="shared" si="92"/>
        <v>0</v>
      </c>
      <c r="Z842" s="86">
        <v>28.29</v>
      </c>
      <c r="AA842" s="103">
        <f t="shared" si="90"/>
        <v>28.29</v>
      </c>
      <c r="AB842" s="76">
        <v>26299.54</v>
      </c>
      <c r="AC842" s="104" t="b">
        <f t="shared" si="98"/>
        <v>0</v>
      </c>
      <c r="AE842" s="71" t="s">
        <v>470</v>
      </c>
      <c r="AG842" s="105">
        <f t="shared" si="91"/>
        <v>20.651699999999998</v>
      </c>
      <c r="AH842" s="104">
        <f t="shared" si="94"/>
        <v>19197.200768999999</v>
      </c>
    </row>
    <row r="843" spans="1:34" ht="30" x14ac:dyDescent="0.2">
      <c r="A843" s="70">
        <v>47152</v>
      </c>
      <c r="B843" s="65" t="s">
        <v>1046</v>
      </c>
      <c r="C843" s="99" t="s">
        <v>1986</v>
      </c>
      <c r="D843" s="65" t="s">
        <v>3</v>
      </c>
      <c r="E843" s="228" t="s">
        <v>4</v>
      </c>
      <c r="F843" s="246">
        <v>96.13</v>
      </c>
      <c r="G843" s="88">
        <v>96.13</v>
      </c>
      <c r="H843" s="88"/>
      <c r="I843" s="305">
        <v>96.13</v>
      </c>
      <c r="J843" s="345"/>
      <c r="K843" s="345"/>
      <c r="L843" s="235">
        <v>26.586600000000001</v>
      </c>
      <c r="M843" s="93">
        <v>2555.7600000000002</v>
      </c>
      <c r="N843" s="311">
        <v>2555.7600000000002</v>
      </c>
      <c r="O843" s="311"/>
      <c r="P843" s="311">
        <v>0</v>
      </c>
      <c r="Q843" s="311">
        <v>2555.7698580000001</v>
      </c>
      <c r="R843" s="245">
        <v>0</v>
      </c>
      <c r="S843" s="313">
        <v>0</v>
      </c>
      <c r="T843" s="299">
        <v>1.0000038571696872</v>
      </c>
      <c r="U843" s="277">
        <v>36.42</v>
      </c>
      <c r="V843" s="100"/>
      <c r="W843" s="100">
        <f t="shared" si="97"/>
        <v>25.799863660427999</v>
      </c>
      <c r="X843" s="101">
        <f t="shared" si="89"/>
        <v>0.70839823339999997</v>
      </c>
      <c r="Y843" s="102" t="b">
        <f t="shared" si="92"/>
        <v>0</v>
      </c>
      <c r="Z843" s="86">
        <v>36.42</v>
      </c>
      <c r="AA843" s="103">
        <f t="shared" si="90"/>
        <v>36.42</v>
      </c>
      <c r="AB843" s="76">
        <v>3500.55</v>
      </c>
      <c r="AC843" s="104" t="b">
        <f t="shared" si="98"/>
        <v>0</v>
      </c>
      <c r="AE843" s="71" t="s">
        <v>1047</v>
      </c>
      <c r="AG843" s="105">
        <f t="shared" si="91"/>
        <v>26.586600000000001</v>
      </c>
      <c r="AH843" s="104">
        <f t="shared" si="94"/>
        <v>2555.7698580000001</v>
      </c>
    </row>
    <row r="844" spans="1:34" ht="45" x14ac:dyDescent="0.2">
      <c r="A844" s="70">
        <v>47153</v>
      </c>
      <c r="B844" s="66">
        <v>102513</v>
      </c>
      <c r="C844" s="99" t="s">
        <v>1987</v>
      </c>
      <c r="D844" s="65" t="s">
        <v>3</v>
      </c>
      <c r="E844" s="228" t="s">
        <v>4</v>
      </c>
      <c r="F844" s="246">
        <v>7.48</v>
      </c>
      <c r="G844" s="88"/>
      <c r="H844" s="88">
        <v>7.48</v>
      </c>
      <c r="I844" s="305">
        <v>7.48</v>
      </c>
      <c r="J844" s="345"/>
      <c r="K844" s="345"/>
      <c r="L844" s="235">
        <v>48.523099999999999</v>
      </c>
      <c r="M844" s="93">
        <v>362.95</v>
      </c>
      <c r="N844" s="311">
        <v>0</v>
      </c>
      <c r="O844" s="311"/>
      <c r="P844" s="311">
        <v>362.952788</v>
      </c>
      <c r="Q844" s="311">
        <v>362.952788</v>
      </c>
      <c r="R844" s="245">
        <v>-2.7880000000095606E-3</v>
      </c>
      <c r="S844" s="313">
        <v>1.000007681498829</v>
      </c>
      <c r="T844" s="299">
        <v>1.000007681498829</v>
      </c>
      <c r="U844" s="277">
        <v>66.47</v>
      </c>
      <c r="V844" s="100"/>
      <c r="W844" s="100">
        <f t="shared" si="97"/>
        <v>47.087230574097994</v>
      </c>
      <c r="X844" s="101">
        <f t="shared" si="89"/>
        <v>0.70839823339999997</v>
      </c>
      <c r="Y844" s="102" t="b">
        <f t="shared" si="92"/>
        <v>0</v>
      </c>
      <c r="Z844" s="86">
        <v>66.47</v>
      </c>
      <c r="AA844" s="103">
        <f t="shared" si="90"/>
        <v>66.47</v>
      </c>
      <c r="AB844" s="82">
        <v>497.18</v>
      </c>
      <c r="AC844" s="104" t="b">
        <f t="shared" si="98"/>
        <v>0</v>
      </c>
      <c r="AE844" s="71" t="s">
        <v>471</v>
      </c>
      <c r="AG844" s="105">
        <f t="shared" si="91"/>
        <v>48.523099999999999</v>
      </c>
      <c r="AH844" s="104">
        <f t="shared" si="94"/>
        <v>362.952788</v>
      </c>
    </row>
    <row r="845" spans="1:34" ht="30" x14ac:dyDescent="0.2">
      <c r="A845" s="70">
        <v>47154</v>
      </c>
      <c r="B845" s="66">
        <v>102498</v>
      </c>
      <c r="C845" s="99" t="s">
        <v>1988</v>
      </c>
      <c r="D845" s="65" t="s">
        <v>3</v>
      </c>
      <c r="E845" s="228" t="s">
        <v>32</v>
      </c>
      <c r="F845" s="246">
        <v>203.71</v>
      </c>
      <c r="G845" s="88"/>
      <c r="H845" s="88">
        <v>203.71</v>
      </c>
      <c r="I845" s="305">
        <v>203.71</v>
      </c>
      <c r="J845" s="345"/>
      <c r="K845" s="345"/>
      <c r="L845" s="235">
        <v>1.7519999999999998</v>
      </c>
      <c r="M845" s="93">
        <v>356.89</v>
      </c>
      <c r="N845" s="311">
        <v>0</v>
      </c>
      <c r="O845" s="311"/>
      <c r="P845" s="311">
        <v>356.89991999999995</v>
      </c>
      <c r="Q845" s="311">
        <v>356.89991999999995</v>
      </c>
      <c r="R845" s="245">
        <v>-9.919999999965512E-3</v>
      </c>
      <c r="S845" s="313">
        <v>1.0000277956793409</v>
      </c>
      <c r="T845" s="299">
        <v>1.0000277956793409</v>
      </c>
      <c r="U845" s="277">
        <v>2.4</v>
      </c>
      <c r="V845" s="100"/>
      <c r="W845" s="100">
        <f t="shared" si="97"/>
        <v>1.7001557601599999</v>
      </c>
      <c r="X845" s="101">
        <f t="shared" si="89"/>
        <v>0.70839823339999997</v>
      </c>
      <c r="Y845" s="102" t="b">
        <f t="shared" si="92"/>
        <v>0</v>
      </c>
      <c r="Z845" s="86">
        <v>2.4</v>
      </c>
      <c r="AA845" s="103">
        <f t="shared" si="90"/>
        <v>2.4</v>
      </c>
      <c r="AB845" s="134">
        <v>488.12</v>
      </c>
      <c r="AC845" s="104" t="b">
        <f t="shared" si="98"/>
        <v>0</v>
      </c>
      <c r="AE845" s="71" t="s">
        <v>472</v>
      </c>
      <c r="AG845" s="105">
        <f t="shared" si="91"/>
        <v>1.7519999999999998</v>
      </c>
      <c r="AH845" s="104">
        <f t="shared" si="94"/>
        <v>356.89991999999995</v>
      </c>
    </row>
    <row r="846" spans="1:34" x14ac:dyDescent="0.2">
      <c r="A846" s="70">
        <v>47155</v>
      </c>
      <c r="B846" s="65" t="s">
        <v>1048</v>
      </c>
      <c r="C846" s="99" t="s">
        <v>1989</v>
      </c>
      <c r="D846" s="65" t="s">
        <v>3</v>
      </c>
      <c r="E846" s="228" t="s">
        <v>4</v>
      </c>
      <c r="F846" s="246">
        <v>54.14</v>
      </c>
      <c r="G846" s="88"/>
      <c r="H846" s="88">
        <v>54.14</v>
      </c>
      <c r="I846" s="305">
        <v>54.14</v>
      </c>
      <c r="J846" s="345"/>
      <c r="K846" s="345"/>
      <c r="L846" s="235">
        <v>22.790599999999998</v>
      </c>
      <c r="M846" s="93">
        <v>1233.8800000000001</v>
      </c>
      <c r="N846" s="311">
        <v>0</v>
      </c>
      <c r="O846" s="311"/>
      <c r="P846" s="311">
        <v>1233.8830839999998</v>
      </c>
      <c r="Q846" s="311">
        <v>1233.8830839999998</v>
      </c>
      <c r="R846" s="245">
        <v>-3.0839999997169798E-3</v>
      </c>
      <c r="S846" s="313">
        <v>1.0000024994326837</v>
      </c>
      <c r="T846" s="299">
        <v>1.0000024994326837</v>
      </c>
      <c r="U846" s="277">
        <v>31.22</v>
      </c>
      <c r="V846" s="100"/>
      <c r="W846" s="100">
        <f t="shared" si="97"/>
        <v>22.116192846748</v>
      </c>
      <c r="X846" s="101">
        <f t="shared" si="89"/>
        <v>0.70839823339999997</v>
      </c>
      <c r="Y846" s="102" t="b">
        <f t="shared" si="92"/>
        <v>0</v>
      </c>
      <c r="Z846" s="86">
        <v>31.22</v>
      </c>
      <c r="AA846" s="103">
        <f t="shared" si="90"/>
        <v>31.22</v>
      </c>
      <c r="AB846" s="76">
        <v>1690.52</v>
      </c>
      <c r="AC846" s="104" t="b">
        <f t="shared" si="98"/>
        <v>0</v>
      </c>
      <c r="AE846" s="71" t="s">
        <v>473</v>
      </c>
      <c r="AG846" s="105">
        <f t="shared" si="91"/>
        <v>22.790599999999998</v>
      </c>
      <c r="AH846" s="104">
        <f t="shared" si="94"/>
        <v>1233.8830839999998</v>
      </c>
    </row>
    <row r="847" spans="1:34" x14ac:dyDescent="0.2">
      <c r="A847" s="120" t="s">
        <v>1049</v>
      </c>
      <c r="B847" s="121"/>
      <c r="C847" s="122" t="s">
        <v>474</v>
      </c>
      <c r="D847" s="123"/>
      <c r="E847" s="230"/>
      <c r="F847" s="249"/>
      <c r="G847" s="123"/>
      <c r="H847" s="123"/>
      <c r="I847" s="307"/>
      <c r="J847" s="347"/>
      <c r="K847" s="347"/>
      <c r="L847" s="237"/>
      <c r="M847" s="124">
        <v>68796.069999999992</v>
      </c>
      <c r="N847" s="124"/>
      <c r="O847" s="124"/>
      <c r="P847" s="124">
        <v>39293.179728000003</v>
      </c>
      <c r="Q847" s="124">
        <v>68796.096366999991</v>
      </c>
      <c r="R847" s="265">
        <v>-2.6366999998572282E-2</v>
      </c>
      <c r="S847" s="291">
        <v>0.57115442390822624</v>
      </c>
      <c r="T847" s="265"/>
      <c r="U847" s="279"/>
      <c r="V847" s="100"/>
      <c r="W847" s="125"/>
      <c r="X847" s="101" t="e">
        <f t="shared" si="89"/>
        <v>#DIV/0!</v>
      </c>
      <c r="Y847" s="102" t="b">
        <f t="shared" si="92"/>
        <v>1</v>
      </c>
      <c r="Z847" s="123"/>
      <c r="AA847" s="103">
        <f t="shared" si="90"/>
        <v>0</v>
      </c>
      <c r="AB847" s="181">
        <v>94241.81</v>
      </c>
      <c r="AC847" s="105">
        <f>AB847-M847</f>
        <v>25445.740000000005</v>
      </c>
      <c r="AE847" s="122" t="s">
        <v>474</v>
      </c>
      <c r="AG847" s="105">
        <f t="shared" si="91"/>
        <v>0</v>
      </c>
      <c r="AH847" s="104">
        <f t="shared" si="94"/>
        <v>0</v>
      </c>
    </row>
    <row r="848" spans="1:34" ht="1.1499999999999999" customHeight="1" x14ac:dyDescent="0.2">
      <c r="A848" s="70">
        <v>47178</v>
      </c>
      <c r="B848" s="65" t="s">
        <v>475</v>
      </c>
      <c r="C848" s="99" t="s">
        <v>1990</v>
      </c>
      <c r="D848" s="65" t="s">
        <v>3</v>
      </c>
      <c r="E848" s="228" t="s">
        <v>32</v>
      </c>
      <c r="F848" s="246">
        <v>6.49</v>
      </c>
      <c r="G848" s="88">
        <v>6.49</v>
      </c>
      <c r="H848" s="88"/>
      <c r="I848" s="305">
        <v>6.49</v>
      </c>
      <c r="J848" s="345"/>
      <c r="K848" s="345"/>
      <c r="L848" s="235">
        <v>922.62509999999997</v>
      </c>
      <c r="M848" s="93">
        <v>5987.83</v>
      </c>
      <c r="N848" s="311">
        <v>5987.83</v>
      </c>
      <c r="O848" s="311"/>
      <c r="P848" s="311">
        <v>0</v>
      </c>
      <c r="Q848" s="311">
        <v>5987.8368989999999</v>
      </c>
      <c r="R848" s="245">
        <v>-6.8989999999757856E-3</v>
      </c>
      <c r="S848" s="313">
        <v>0</v>
      </c>
      <c r="T848" s="299">
        <v>1.0000011521703187</v>
      </c>
      <c r="U848" s="277">
        <v>1263.8699999999999</v>
      </c>
      <c r="V848" s="100"/>
      <c r="W848" s="100">
        <f t="shared" ref="W848:W853" si="99">$V$10*U848</f>
        <v>895.32327524725793</v>
      </c>
      <c r="X848" s="101">
        <f t="shared" ref="X848:X885" si="100">W848/U848</f>
        <v>0.70839823339999997</v>
      </c>
      <c r="Y848" s="102" t="b">
        <f t="shared" si="92"/>
        <v>0</v>
      </c>
      <c r="Z848" s="94">
        <v>1263.8699999999999</v>
      </c>
      <c r="AA848" s="103">
        <f t="shared" ref="AA848:AA885" si="101">Z848*$AA$13</f>
        <v>1263.8699999999999</v>
      </c>
      <c r="AB848" s="76">
        <v>8202.5499999999993</v>
      </c>
      <c r="AC848" s="104" t="b">
        <f t="shared" ref="AC848:AC853" si="102">AB848=M848</f>
        <v>0</v>
      </c>
      <c r="AE848" s="71" t="s">
        <v>476</v>
      </c>
      <c r="AG848" s="105">
        <f t="shared" ref="AG848:AG890" si="103">U848-(U848*27%)</f>
        <v>922.62509999999997</v>
      </c>
      <c r="AH848" s="104">
        <f t="shared" si="94"/>
        <v>5987.8368989999999</v>
      </c>
    </row>
    <row r="849" spans="1:34" ht="60" x14ac:dyDescent="0.2">
      <c r="A849" s="70">
        <v>47179</v>
      </c>
      <c r="B849" s="65" t="s">
        <v>477</v>
      </c>
      <c r="C849" s="99" t="s">
        <v>1991</v>
      </c>
      <c r="D849" s="65" t="s">
        <v>3</v>
      </c>
      <c r="E849" s="228" t="s">
        <v>32</v>
      </c>
      <c r="F849" s="246">
        <v>31.44</v>
      </c>
      <c r="G849" s="88">
        <v>25.15</v>
      </c>
      <c r="H849" s="88">
        <v>6.2900000000000027</v>
      </c>
      <c r="I849" s="305">
        <v>31.44</v>
      </c>
      <c r="J849" s="345"/>
      <c r="K849" s="345"/>
      <c r="L849" s="235">
        <v>678.62259999999992</v>
      </c>
      <c r="M849" s="93">
        <v>21335.89</v>
      </c>
      <c r="N849" s="311">
        <v>17067.349999999999</v>
      </c>
      <c r="O849" s="311"/>
      <c r="P849" s="311">
        <v>4268.5361540000013</v>
      </c>
      <c r="Q849" s="311">
        <v>21335.894543999999</v>
      </c>
      <c r="R849" s="245">
        <v>-4.5439999994414393E-3</v>
      </c>
      <c r="S849" s="313">
        <v>0.2000636558399955</v>
      </c>
      <c r="T849" s="299">
        <v>1.0000002129744763</v>
      </c>
      <c r="U849" s="277">
        <v>929.62</v>
      </c>
      <c r="V849" s="100"/>
      <c r="W849" s="100">
        <f t="shared" si="99"/>
        <v>658.54116573330793</v>
      </c>
      <c r="X849" s="101">
        <f t="shared" si="100"/>
        <v>0.70839823339999997</v>
      </c>
      <c r="Y849" s="102" t="b">
        <f t="shared" si="92"/>
        <v>0</v>
      </c>
      <c r="Z849" s="86">
        <v>929.62</v>
      </c>
      <c r="AA849" s="103">
        <f t="shared" si="101"/>
        <v>929.62</v>
      </c>
      <c r="AB849" s="76">
        <v>29227.34</v>
      </c>
      <c r="AC849" s="104" t="b">
        <f t="shared" si="102"/>
        <v>0</v>
      </c>
      <c r="AE849" s="71" t="s">
        <v>478</v>
      </c>
      <c r="AG849" s="105">
        <f t="shared" si="103"/>
        <v>678.62259999999992</v>
      </c>
      <c r="AH849" s="104">
        <f t="shared" si="94"/>
        <v>21335.894543999999</v>
      </c>
    </row>
    <row r="850" spans="1:34" x14ac:dyDescent="0.2">
      <c r="A850" s="70">
        <v>47180</v>
      </c>
      <c r="B850" s="65" t="s">
        <v>479</v>
      </c>
      <c r="C850" s="99" t="s">
        <v>1992</v>
      </c>
      <c r="D850" s="65" t="s">
        <v>3</v>
      </c>
      <c r="E850" s="228" t="s">
        <v>32</v>
      </c>
      <c r="F850" s="246">
        <v>39.04</v>
      </c>
      <c r="G850" s="88"/>
      <c r="H850" s="88">
        <v>39.04</v>
      </c>
      <c r="I850" s="305">
        <v>39.04</v>
      </c>
      <c r="J850" s="345"/>
      <c r="K850" s="345"/>
      <c r="L850" s="235">
        <v>279.77979999999997</v>
      </c>
      <c r="M850" s="93">
        <v>10922.6</v>
      </c>
      <c r="N850" s="311">
        <v>0</v>
      </c>
      <c r="O850" s="311"/>
      <c r="P850" s="311">
        <v>10922.603391999999</v>
      </c>
      <c r="Q850" s="311">
        <v>10922.603391999999</v>
      </c>
      <c r="R850" s="245">
        <v>-3.3919999987119809E-3</v>
      </c>
      <c r="S850" s="313">
        <v>1.0000003105487703</v>
      </c>
      <c r="T850" s="299">
        <v>1.0000003105487703</v>
      </c>
      <c r="U850" s="277">
        <v>383.26</v>
      </c>
      <c r="V850" s="100"/>
      <c r="W850" s="100">
        <f t="shared" si="99"/>
        <v>271.50070693288399</v>
      </c>
      <c r="X850" s="101">
        <f t="shared" si="100"/>
        <v>0.70839823339999997</v>
      </c>
      <c r="Y850" s="102" t="b">
        <f t="shared" si="92"/>
        <v>0</v>
      </c>
      <c r="Z850" s="86">
        <v>383.26</v>
      </c>
      <c r="AA850" s="103">
        <f t="shared" si="101"/>
        <v>383.26</v>
      </c>
      <c r="AB850" s="76">
        <v>14962.5</v>
      </c>
      <c r="AC850" s="104" t="b">
        <f t="shared" si="102"/>
        <v>0</v>
      </c>
      <c r="AE850" s="71" t="s">
        <v>480</v>
      </c>
      <c r="AG850" s="105">
        <f t="shared" si="103"/>
        <v>279.77979999999997</v>
      </c>
      <c r="AH850" s="104">
        <f t="shared" si="94"/>
        <v>10922.603391999999</v>
      </c>
    </row>
    <row r="851" spans="1:34" ht="45" x14ac:dyDescent="0.2">
      <c r="A851" s="70">
        <v>47181</v>
      </c>
      <c r="B851" s="65" t="s">
        <v>481</v>
      </c>
      <c r="C851" s="99" t="s">
        <v>1993</v>
      </c>
      <c r="D851" s="65" t="s">
        <v>3</v>
      </c>
      <c r="E851" s="228" t="s">
        <v>32</v>
      </c>
      <c r="F851" s="246">
        <v>31.61</v>
      </c>
      <c r="G851" s="88"/>
      <c r="H851" s="88">
        <v>31.61</v>
      </c>
      <c r="I851" s="305">
        <v>31.61</v>
      </c>
      <c r="J851" s="345"/>
      <c r="K851" s="345"/>
      <c r="L851" s="235">
        <v>675.35220000000004</v>
      </c>
      <c r="M851" s="93">
        <v>21347.88</v>
      </c>
      <c r="N851" s="311">
        <v>0</v>
      </c>
      <c r="O851" s="311"/>
      <c r="P851" s="311">
        <v>21347.883042000001</v>
      </c>
      <c r="Q851" s="311">
        <v>21347.883042000001</v>
      </c>
      <c r="R851" s="245">
        <v>-3.042000000277767E-3</v>
      </c>
      <c r="S851" s="313">
        <v>1.0000001424965852</v>
      </c>
      <c r="T851" s="299">
        <v>1.0000001424965852</v>
      </c>
      <c r="U851" s="277">
        <v>925.14</v>
      </c>
      <c r="V851" s="100"/>
      <c r="W851" s="100">
        <f t="shared" si="99"/>
        <v>655.36754164767592</v>
      </c>
      <c r="X851" s="101">
        <f t="shared" si="100"/>
        <v>0.70839823339999997</v>
      </c>
      <c r="Y851" s="102" t="b">
        <f t="shared" si="92"/>
        <v>0</v>
      </c>
      <c r="Z851" s="86">
        <v>925.14</v>
      </c>
      <c r="AA851" s="103">
        <f t="shared" si="101"/>
        <v>925.14</v>
      </c>
      <c r="AB851" s="76">
        <v>29243.75</v>
      </c>
      <c r="AC851" s="104" t="b">
        <f t="shared" si="102"/>
        <v>0</v>
      </c>
      <c r="AE851" s="71" t="s">
        <v>482</v>
      </c>
      <c r="AG851" s="105">
        <f t="shared" si="103"/>
        <v>675.35220000000004</v>
      </c>
      <c r="AH851" s="104">
        <f t="shared" si="94"/>
        <v>21347.883042000001</v>
      </c>
    </row>
    <row r="852" spans="1:34" ht="45" x14ac:dyDescent="0.2">
      <c r="A852" s="70">
        <v>47182</v>
      </c>
      <c r="B852" s="65" t="s">
        <v>483</v>
      </c>
      <c r="C852" s="99" t="s">
        <v>1994</v>
      </c>
      <c r="D852" s="65" t="s">
        <v>3</v>
      </c>
      <c r="E852" s="228" t="s">
        <v>32</v>
      </c>
      <c r="F852" s="246">
        <v>193.06</v>
      </c>
      <c r="G852" s="88">
        <v>193.06</v>
      </c>
      <c r="H852" s="88"/>
      <c r="I852" s="305">
        <v>193.06</v>
      </c>
      <c r="J852" s="345"/>
      <c r="K852" s="345"/>
      <c r="L852" s="235">
        <v>33.397500000000001</v>
      </c>
      <c r="M852" s="93">
        <v>6447.72</v>
      </c>
      <c r="N852" s="311">
        <v>6447.72</v>
      </c>
      <c r="O852" s="311"/>
      <c r="P852" s="311">
        <v>0</v>
      </c>
      <c r="Q852" s="311">
        <v>6447.7213499999998</v>
      </c>
      <c r="R852" s="245">
        <v>-1.3499999995474354E-3</v>
      </c>
      <c r="S852" s="313">
        <v>0</v>
      </c>
      <c r="T852" s="299">
        <v>1.0000002093763376</v>
      </c>
      <c r="U852" s="277">
        <v>45.75</v>
      </c>
      <c r="V852" s="100"/>
      <c r="W852" s="100">
        <f t="shared" si="99"/>
        <v>32.409219178050002</v>
      </c>
      <c r="X852" s="101">
        <f t="shared" si="100"/>
        <v>0.70839823340000008</v>
      </c>
      <c r="Y852" s="102" t="b">
        <f t="shared" si="92"/>
        <v>0</v>
      </c>
      <c r="Z852" s="86">
        <v>45.75</v>
      </c>
      <c r="AA852" s="103">
        <f t="shared" si="101"/>
        <v>45.75</v>
      </c>
      <c r="AB852" s="76">
        <v>8832.82</v>
      </c>
      <c r="AC852" s="104" t="b">
        <f t="shared" si="102"/>
        <v>0</v>
      </c>
      <c r="AE852" s="71" t="s">
        <v>484</v>
      </c>
      <c r="AG852" s="105">
        <f t="shared" si="103"/>
        <v>33.397500000000001</v>
      </c>
      <c r="AH852" s="104">
        <f t="shared" si="94"/>
        <v>6447.7213499999998</v>
      </c>
    </row>
    <row r="853" spans="1:34" ht="30" x14ac:dyDescent="0.2">
      <c r="A853" s="70">
        <v>47183</v>
      </c>
      <c r="B853" s="65" t="s">
        <v>485</v>
      </c>
      <c r="C853" s="99" t="s">
        <v>1995</v>
      </c>
      <c r="D853" s="65" t="s">
        <v>3</v>
      </c>
      <c r="E853" s="228" t="s">
        <v>32</v>
      </c>
      <c r="F853" s="246">
        <v>12.6</v>
      </c>
      <c r="G853" s="88"/>
      <c r="H853" s="88">
        <v>12.6</v>
      </c>
      <c r="I853" s="305">
        <v>12.6</v>
      </c>
      <c r="J853" s="345"/>
      <c r="K853" s="345"/>
      <c r="L853" s="235">
        <v>218.5839</v>
      </c>
      <c r="M853" s="93">
        <v>2754.15</v>
      </c>
      <c r="N853" s="311">
        <v>0</v>
      </c>
      <c r="O853" s="311"/>
      <c r="P853" s="311">
        <v>2754.1571399999998</v>
      </c>
      <c r="Q853" s="311">
        <v>2754.1571399999998</v>
      </c>
      <c r="R853" s="245">
        <v>-7.1399999997083796E-3</v>
      </c>
      <c r="S853" s="313">
        <v>1.0000025924513913</v>
      </c>
      <c r="T853" s="299">
        <v>1.0000025924513913</v>
      </c>
      <c r="U853" s="277">
        <v>299.43</v>
      </c>
      <c r="V853" s="100"/>
      <c r="W853" s="100">
        <f t="shared" si="99"/>
        <v>212.11568302696199</v>
      </c>
      <c r="X853" s="101">
        <f t="shared" si="100"/>
        <v>0.70839823339999997</v>
      </c>
      <c r="Y853" s="102" t="b">
        <f t="shared" si="92"/>
        <v>0</v>
      </c>
      <c r="Z853" s="86">
        <v>299.43</v>
      </c>
      <c r="AA853" s="103">
        <f t="shared" si="101"/>
        <v>299.43</v>
      </c>
      <c r="AB853" s="76">
        <v>3772.85</v>
      </c>
      <c r="AC853" s="104" t="b">
        <f t="shared" si="102"/>
        <v>0</v>
      </c>
      <c r="AE853" s="71" t="s">
        <v>486</v>
      </c>
      <c r="AG853" s="105">
        <f t="shared" si="103"/>
        <v>218.5839</v>
      </c>
      <c r="AH853" s="104">
        <f t="shared" si="94"/>
        <v>2754.1571399999998</v>
      </c>
    </row>
    <row r="854" spans="1:34" ht="12.6" customHeight="1" x14ac:dyDescent="0.2">
      <c r="A854" s="120" t="s">
        <v>1050</v>
      </c>
      <c r="B854" s="121"/>
      <c r="C854" s="122" t="s">
        <v>487</v>
      </c>
      <c r="D854" s="123"/>
      <c r="E854" s="230"/>
      <c r="F854" s="249"/>
      <c r="G854" s="123"/>
      <c r="H854" s="123"/>
      <c r="I854" s="307"/>
      <c r="J854" s="347"/>
      <c r="K854" s="347"/>
      <c r="L854" s="237"/>
      <c r="M854" s="129">
        <v>195599.68000000002</v>
      </c>
      <c r="N854" s="129"/>
      <c r="O854" s="129"/>
      <c r="P854" s="129">
        <v>72841.197041000007</v>
      </c>
      <c r="Q854" s="129">
        <v>194113.21178899999</v>
      </c>
      <c r="R854" s="265">
        <v>1486.4682110000285</v>
      </c>
      <c r="S854" s="292">
        <v>0.37239936712064148</v>
      </c>
      <c r="T854" s="266"/>
      <c r="U854" s="279"/>
      <c r="V854" s="100"/>
      <c r="W854" s="130"/>
      <c r="X854" s="101" t="e">
        <f t="shared" si="100"/>
        <v>#DIV/0!</v>
      </c>
      <c r="Y854" s="102" t="b">
        <f t="shared" si="92"/>
        <v>1</v>
      </c>
      <c r="Z854" s="123"/>
      <c r="AA854" s="103">
        <f t="shared" si="101"/>
        <v>0</v>
      </c>
      <c r="AB854" s="182">
        <v>267964.46000000002</v>
      </c>
      <c r="AC854" s="105">
        <f>AB854-M854</f>
        <v>72364.78</v>
      </c>
      <c r="AE854" s="122" t="s">
        <v>487</v>
      </c>
      <c r="AG854" s="105">
        <f t="shared" si="103"/>
        <v>0</v>
      </c>
      <c r="AH854" s="104">
        <f t="shared" si="94"/>
        <v>0</v>
      </c>
    </row>
    <row r="855" spans="1:34" ht="4.1500000000000004" customHeight="1" x14ac:dyDescent="0.2">
      <c r="A855" s="70">
        <v>47209</v>
      </c>
      <c r="B855" s="65" t="s">
        <v>488</v>
      </c>
      <c r="C855" s="99" t="s">
        <v>1996</v>
      </c>
      <c r="D855" s="65" t="s">
        <v>3</v>
      </c>
      <c r="E855" s="228" t="s">
        <v>4</v>
      </c>
      <c r="F855" s="246">
        <v>27.94</v>
      </c>
      <c r="G855" s="88">
        <v>18</v>
      </c>
      <c r="H855" s="88">
        <v>9.9400000000000013</v>
      </c>
      <c r="I855" s="305">
        <v>15</v>
      </c>
      <c r="J855" s="345"/>
      <c r="K855" s="345"/>
      <c r="L855" s="235">
        <v>114.8801</v>
      </c>
      <c r="M855" s="93">
        <v>3209.74</v>
      </c>
      <c r="N855" s="311">
        <v>2067.84</v>
      </c>
      <c r="O855" s="311"/>
      <c r="P855" s="311">
        <v>1141.9081940000001</v>
      </c>
      <c r="Q855" s="311">
        <v>1723.2014999999999</v>
      </c>
      <c r="R855" s="245">
        <v>1486.5384999999999</v>
      </c>
      <c r="S855" s="313">
        <v>0.35576345560699624</v>
      </c>
      <c r="T855" s="299">
        <v>0.53686638170069856</v>
      </c>
      <c r="U855" s="277">
        <v>157.37</v>
      </c>
      <c r="V855" s="100"/>
      <c r="W855" s="100">
        <f t="shared" ref="W855:W869" si="104">$V$10*U855</f>
        <v>111.48062999015799</v>
      </c>
      <c r="X855" s="101">
        <f t="shared" si="100"/>
        <v>0.70839823339999997</v>
      </c>
      <c r="Y855" s="102" t="b">
        <f t="shared" si="92"/>
        <v>0</v>
      </c>
      <c r="Z855" s="86">
        <v>157.37</v>
      </c>
      <c r="AA855" s="103">
        <f t="shared" si="101"/>
        <v>157.37</v>
      </c>
      <c r="AB855" s="118">
        <v>4396.6000000000004</v>
      </c>
      <c r="AC855" s="104" t="b">
        <f t="shared" ref="AC855:AC871" si="105">AB855=M855</f>
        <v>0</v>
      </c>
      <c r="AE855" s="71" t="s">
        <v>489</v>
      </c>
      <c r="AG855" s="105">
        <f t="shared" si="103"/>
        <v>114.8801</v>
      </c>
      <c r="AH855" s="104">
        <f t="shared" si="94"/>
        <v>3209.7499940000002</v>
      </c>
    </row>
    <row r="856" spans="1:34" ht="45" x14ac:dyDescent="0.2">
      <c r="A856" s="70">
        <v>47210</v>
      </c>
      <c r="B856" s="66">
        <v>92398</v>
      </c>
      <c r="C856" s="99" t="s">
        <v>1997</v>
      </c>
      <c r="D856" s="65" t="s">
        <v>3</v>
      </c>
      <c r="E856" s="228" t="s">
        <v>4</v>
      </c>
      <c r="F856" s="244">
        <v>1037.72</v>
      </c>
      <c r="G856" s="93">
        <v>678</v>
      </c>
      <c r="H856" s="93">
        <v>359.72</v>
      </c>
      <c r="I856" s="305">
        <v>1037.72</v>
      </c>
      <c r="J856" s="345"/>
      <c r="K856" s="345"/>
      <c r="L856" s="235">
        <v>81.081099999999992</v>
      </c>
      <c r="M856" s="93">
        <v>84139.47</v>
      </c>
      <c r="N856" s="311">
        <v>54972.98</v>
      </c>
      <c r="O856" s="311"/>
      <c r="P856" s="311">
        <v>29166.493291999999</v>
      </c>
      <c r="Q856" s="311">
        <v>84139.479091999994</v>
      </c>
      <c r="R856" s="245">
        <v>-9.091999992961064E-3</v>
      </c>
      <c r="S856" s="313">
        <v>0.34664460439315814</v>
      </c>
      <c r="T856" s="299">
        <v>1.0000001080586791</v>
      </c>
      <c r="U856" s="277">
        <v>111.07</v>
      </c>
      <c r="V856" s="100"/>
      <c r="W856" s="100">
        <f t="shared" si="104"/>
        <v>78.681791783737992</v>
      </c>
      <c r="X856" s="101">
        <f t="shared" si="100"/>
        <v>0.70839823339999997</v>
      </c>
      <c r="Y856" s="102" t="b">
        <f t="shared" si="92"/>
        <v>0</v>
      </c>
      <c r="Z856" s="86">
        <v>111.07</v>
      </c>
      <c r="AA856" s="103">
        <f t="shared" si="101"/>
        <v>111.07</v>
      </c>
      <c r="AB856" s="118">
        <v>115261.64</v>
      </c>
      <c r="AC856" s="104" t="b">
        <f t="shared" si="105"/>
        <v>0</v>
      </c>
      <c r="AE856" s="71" t="s">
        <v>490</v>
      </c>
      <c r="AG856" s="105">
        <f t="shared" si="103"/>
        <v>81.081099999999992</v>
      </c>
      <c r="AH856" s="104">
        <f t="shared" si="94"/>
        <v>84139.479091999994</v>
      </c>
    </row>
    <row r="857" spans="1:34" ht="45" x14ac:dyDescent="0.2">
      <c r="A857" s="70">
        <v>47211</v>
      </c>
      <c r="B857" s="66">
        <v>93681</v>
      </c>
      <c r="C857" s="99" t="s">
        <v>1998</v>
      </c>
      <c r="D857" s="65" t="s">
        <v>3</v>
      </c>
      <c r="E857" s="228" t="s">
        <v>4</v>
      </c>
      <c r="F857" s="246">
        <v>91.03</v>
      </c>
      <c r="G857" s="88">
        <v>54</v>
      </c>
      <c r="H857" s="88">
        <v>37.03</v>
      </c>
      <c r="I857" s="305">
        <v>91.03</v>
      </c>
      <c r="J857" s="345"/>
      <c r="K857" s="345"/>
      <c r="L857" s="235">
        <v>87.059799999999996</v>
      </c>
      <c r="M857" s="93">
        <v>7925.05</v>
      </c>
      <c r="N857" s="311">
        <v>4701.22</v>
      </c>
      <c r="O857" s="311"/>
      <c r="P857" s="311">
        <v>3223.8243939999998</v>
      </c>
      <c r="Q857" s="311">
        <v>7925.053594</v>
      </c>
      <c r="R857" s="245">
        <v>-3.5939999997935956E-3</v>
      </c>
      <c r="S857" s="313">
        <v>0.40678915514728609</v>
      </c>
      <c r="T857" s="299">
        <v>1.0000004534987161</v>
      </c>
      <c r="U857" s="277">
        <v>119.26</v>
      </c>
      <c r="V857" s="100"/>
      <c r="W857" s="100">
        <f t="shared" si="104"/>
        <v>84.483573315284005</v>
      </c>
      <c r="X857" s="101">
        <f t="shared" si="100"/>
        <v>0.70839823339999997</v>
      </c>
      <c r="Y857" s="102" t="b">
        <f t="shared" si="92"/>
        <v>0</v>
      </c>
      <c r="Z857" s="86">
        <v>119.26</v>
      </c>
      <c r="AA857" s="103">
        <f t="shared" si="101"/>
        <v>119.26</v>
      </c>
      <c r="AB857" s="118">
        <v>10856.14</v>
      </c>
      <c r="AC857" s="104" t="b">
        <f t="shared" si="105"/>
        <v>0</v>
      </c>
      <c r="AE857" s="71" t="s">
        <v>491</v>
      </c>
      <c r="AG857" s="105">
        <f t="shared" si="103"/>
        <v>87.059799999999996</v>
      </c>
      <c r="AH857" s="104">
        <f t="shared" si="94"/>
        <v>7925.053594</v>
      </c>
    </row>
    <row r="858" spans="1:34" ht="22.9" customHeight="1" x14ac:dyDescent="0.2">
      <c r="A858" s="70">
        <v>47212</v>
      </c>
      <c r="B858" s="66">
        <v>94273</v>
      </c>
      <c r="C858" s="99" t="s">
        <v>1999</v>
      </c>
      <c r="D858" s="65" t="s">
        <v>3</v>
      </c>
      <c r="E858" s="228" t="s">
        <v>32</v>
      </c>
      <c r="F858" s="246">
        <v>473.74</v>
      </c>
      <c r="G858" s="88">
        <v>236.87</v>
      </c>
      <c r="H858" s="88">
        <v>236.87</v>
      </c>
      <c r="I858" s="305">
        <v>473.74</v>
      </c>
      <c r="J858" s="345"/>
      <c r="K858" s="345"/>
      <c r="L858" s="235">
        <v>37.149699999999996</v>
      </c>
      <c r="M858" s="93">
        <v>17599.29</v>
      </c>
      <c r="N858" s="311">
        <v>8799.64</v>
      </c>
      <c r="O858" s="311"/>
      <c r="P858" s="311">
        <v>8799.6494389999989</v>
      </c>
      <c r="Q858" s="311">
        <v>17599.298877999998</v>
      </c>
      <c r="R858" s="245">
        <v>-8.8779999969119672E-3</v>
      </c>
      <c r="S858" s="313">
        <v>0.50000025222608402</v>
      </c>
      <c r="T858" s="299">
        <v>1.000000504452168</v>
      </c>
      <c r="U858" s="277">
        <v>50.89</v>
      </c>
      <c r="V858" s="100"/>
      <c r="W858" s="100">
        <f t="shared" si="104"/>
        <v>36.050386097725998</v>
      </c>
      <c r="X858" s="101">
        <f t="shared" si="100"/>
        <v>0.70839823339999997</v>
      </c>
      <c r="Y858" s="102" t="b">
        <f t="shared" si="92"/>
        <v>0</v>
      </c>
      <c r="Z858" s="86">
        <v>50.89</v>
      </c>
      <c r="AA858" s="103">
        <f t="shared" si="101"/>
        <v>50.89</v>
      </c>
      <c r="AB858" s="118">
        <v>24110.26</v>
      </c>
      <c r="AC858" s="104" t="b">
        <f t="shared" si="105"/>
        <v>0</v>
      </c>
      <c r="AE858" s="71" t="s">
        <v>492</v>
      </c>
      <c r="AG858" s="105">
        <f t="shared" si="103"/>
        <v>37.149699999999996</v>
      </c>
      <c r="AH858" s="104">
        <f t="shared" si="94"/>
        <v>17599.298877999998</v>
      </c>
    </row>
    <row r="859" spans="1:34" ht="45" x14ac:dyDescent="0.2">
      <c r="A859" s="70">
        <v>47213</v>
      </c>
      <c r="B859" s="66">
        <v>94993</v>
      </c>
      <c r="C859" s="99" t="s">
        <v>2000</v>
      </c>
      <c r="D859" s="65" t="s">
        <v>3</v>
      </c>
      <c r="E859" s="228" t="s">
        <v>4</v>
      </c>
      <c r="F859" s="246">
        <v>609.64</v>
      </c>
      <c r="G859" s="88">
        <v>365.78</v>
      </c>
      <c r="H859" s="88">
        <v>243.86</v>
      </c>
      <c r="I859" s="305">
        <v>609.64</v>
      </c>
      <c r="J859" s="345"/>
      <c r="K859" s="345"/>
      <c r="L859" s="235">
        <v>68.26230000000001</v>
      </c>
      <c r="M859" s="93">
        <v>41615.42</v>
      </c>
      <c r="N859" s="311">
        <v>24968.98</v>
      </c>
      <c r="O859" s="311"/>
      <c r="P859" s="311">
        <v>16646.444478000005</v>
      </c>
      <c r="Q859" s="311">
        <v>41615.428572000004</v>
      </c>
      <c r="R859" s="245">
        <v>-8.5720000060973689E-3</v>
      </c>
      <c r="S859" s="313">
        <v>0.4000066436431497</v>
      </c>
      <c r="T859" s="299">
        <v>1.0000002059813407</v>
      </c>
      <c r="U859" s="277">
        <v>93.51</v>
      </c>
      <c r="V859" s="100"/>
      <c r="W859" s="100">
        <f t="shared" si="104"/>
        <v>66.242318805234007</v>
      </c>
      <c r="X859" s="101">
        <f t="shared" si="100"/>
        <v>0.70839823340000008</v>
      </c>
      <c r="Y859" s="102" t="b">
        <f t="shared" si="92"/>
        <v>0</v>
      </c>
      <c r="Z859" s="86">
        <v>93.51</v>
      </c>
      <c r="AA859" s="103">
        <f t="shared" si="101"/>
        <v>93.51</v>
      </c>
      <c r="AB859" s="118">
        <v>57009.05</v>
      </c>
      <c r="AC859" s="104" t="b">
        <f t="shared" si="105"/>
        <v>0</v>
      </c>
      <c r="AE859" s="71" t="s">
        <v>493</v>
      </c>
      <c r="AG859" s="105">
        <f t="shared" si="103"/>
        <v>68.26230000000001</v>
      </c>
      <c r="AH859" s="104">
        <f t="shared" si="94"/>
        <v>41615.428572000004</v>
      </c>
    </row>
    <row r="860" spans="1:34" ht="30" x14ac:dyDescent="0.2">
      <c r="A860" s="70">
        <v>47214</v>
      </c>
      <c r="B860" s="66">
        <v>97113</v>
      </c>
      <c r="C860" s="99" t="s">
        <v>1522</v>
      </c>
      <c r="D860" s="65" t="s">
        <v>3</v>
      </c>
      <c r="E860" s="228" t="s">
        <v>4</v>
      </c>
      <c r="F860" s="248">
        <v>609.64</v>
      </c>
      <c r="G860" s="86">
        <v>609.64</v>
      </c>
      <c r="H860" s="86"/>
      <c r="I860" s="305">
        <v>609.64</v>
      </c>
      <c r="J860" s="345"/>
      <c r="K860" s="345"/>
      <c r="L860" s="235">
        <v>2.2119</v>
      </c>
      <c r="M860" s="93">
        <v>1348.46</v>
      </c>
      <c r="N860" s="311">
        <v>1348.46</v>
      </c>
      <c r="O860" s="311"/>
      <c r="P860" s="311">
        <v>0</v>
      </c>
      <c r="Q860" s="311">
        <v>1348.462716</v>
      </c>
      <c r="R860" s="245">
        <v>-2.7159999999639695E-3</v>
      </c>
      <c r="S860" s="313">
        <v>0</v>
      </c>
      <c r="T860" s="299">
        <v>1.0000020141494741</v>
      </c>
      <c r="U860" s="277">
        <v>3.03</v>
      </c>
      <c r="V860" s="100"/>
      <c r="W860" s="100">
        <f t="shared" si="104"/>
        <v>2.1464466472019996</v>
      </c>
      <c r="X860" s="101">
        <f t="shared" si="100"/>
        <v>0.70839823339999997</v>
      </c>
      <c r="Y860" s="102" t="b">
        <f t="shared" si="92"/>
        <v>0</v>
      </c>
      <c r="Z860" s="86">
        <v>3.03</v>
      </c>
      <c r="AA860" s="103">
        <f t="shared" si="101"/>
        <v>3.03</v>
      </c>
      <c r="AB860" s="76">
        <v>1848.82</v>
      </c>
      <c r="AC860" s="104" t="b">
        <f t="shared" si="105"/>
        <v>0</v>
      </c>
      <c r="AE860" s="71" t="s">
        <v>63</v>
      </c>
      <c r="AG860" s="105">
        <f t="shared" si="103"/>
        <v>2.2119</v>
      </c>
      <c r="AH860" s="104">
        <f t="shared" si="94"/>
        <v>1348.462716</v>
      </c>
    </row>
    <row r="861" spans="1:34" x14ac:dyDescent="0.2">
      <c r="A861" s="70">
        <v>47215</v>
      </c>
      <c r="B861" s="65" t="s">
        <v>494</v>
      </c>
      <c r="C861" s="99" t="s">
        <v>495</v>
      </c>
      <c r="D861" s="65" t="s">
        <v>3</v>
      </c>
      <c r="E861" s="228" t="s">
        <v>4</v>
      </c>
      <c r="F861" s="246">
        <v>609.64</v>
      </c>
      <c r="G861" s="88">
        <v>426.75</v>
      </c>
      <c r="H861" s="88">
        <v>182.89</v>
      </c>
      <c r="I861" s="305">
        <v>609.64</v>
      </c>
      <c r="J861" s="345"/>
      <c r="K861" s="345"/>
      <c r="L861" s="235">
        <v>5.0662000000000003</v>
      </c>
      <c r="M861" s="93">
        <v>3088.55</v>
      </c>
      <c r="N861" s="311">
        <v>2162</v>
      </c>
      <c r="O861" s="311"/>
      <c r="P861" s="311">
        <v>926.55731800000001</v>
      </c>
      <c r="Q861" s="311">
        <v>3088.558168</v>
      </c>
      <c r="R861" s="245">
        <v>-8.1679999998414132E-3</v>
      </c>
      <c r="S861" s="313">
        <v>0.29999751274870085</v>
      </c>
      <c r="T861" s="299">
        <v>1.0000026446066923</v>
      </c>
      <c r="U861" s="277">
        <v>6.94</v>
      </c>
      <c r="V861" s="100"/>
      <c r="W861" s="100">
        <f t="shared" si="104"/>
        <v>4.9162837397960004</v>
      </c>
      <c r="X861" s="101">
        <f t="shared" si="100"/>
        <v>0.70839823339999997</v>
      </c>
      <c r="Y861" s="102" t="b">
        <f t="shared" si="92"/>
        <v>0</v>
      </c>
      <c r="Z861" s="86">
        <v>6.94</v>
      </c>
      <c r="AA861" s="103">
        <f t="shared" si="101"/>
        <v>6.94</v>
      </c>
      <c r="AB861" s="76">
        <v>4230.22</v>
      </c>
      <c r="AC861" s="104" t="b">
        <f t="shared" si="105"/>
        <v>0</v>
      </c>
      <c r="AE861" s="71" t="s">
        <v>495</v>
      </c>
      <c r="AG861" s="105">
        <f t="shared" si="103"/>
        <v>5.0662000000000003</v>
      </c>
      <c r="AH861" s="104">
        <f t="shared" si="94"/>
        <v>3088.558168</v>
      </c>
    </row>
    <row r="862" spans="1:34" ht="45" x14ac:dyDescent="0.2">
      <c r="A862" s="70">
        <v>47216</v>
      </c>
      <c r="B862" s="66">
        <v>98525</v>
      </c>
      <c r="C862" s="99" t="s">
        <v>2001</v>
      </c>
      <c r="D862" s="65" t="s">
        <v>3</v>
      </c>
      <c r="E862" s="228" t="s">
        <v>4</v>
      </c>
      <c r="F862" s="246">
        <v>694.69</v>
      </c>
      <c r="G862" s="88">
        <v>468.28</v>
      </c>
      <c r="H862" s="88">
        <v>226.41000000000008</v>
      </c>
      <c r="I862" s="305">
        <v>694.69</v>
      </c>
      <c r="J862" s="345"/>
      <c r="K862" s="345"/>
      <c r="L862" s="235">
        <v>0.65700000000000003</v>
      </c>
      <c r="M862" s="93">
        <v>456.41</v>
      </c>
      <c r="N862" s="311">
        <v>307.64999999999998</v>
      </c>
      <c r="O862" s="311"/>
      <c r="P862" s="311">
        <v>148.75137000000007</v>
      </c>
      <c r="Q862" s="311">
        <v>456.41133000000008</v>
      </c>
      <c r="R862" s="245">
        <v>-1.3300000000526779E-3</v>
      </c>
      <c r="S862" s="313">
        <v>0.32591610613264405</v>
      </c>
      <c r="T862" s="299">
        <v>1.0000029140465811</v>
      </c>
      <c r="U862" s="277">
        <v>0.9</v>
      </c>
      <c r="V862" s="100"/>
      <c r="W862" s="100">
        <f t="shared" si="104"/>
        <v>0.63755841006000002</v>
      </c>
      <c r="X862" s="101">
        <f t="shared" si="100"/>
        <v>0.70839823339999997</v>
      </c>
      <c r="Y862" s="102" t="b">
        <f t="shared" si="92"/>
        <v>0</v>
      </c>
      <c r="Z862" s="86">
        <v>0.9</v>
      </c>
      <c r="AA862" s="103">
        <f t="shared" si="101"/>
        <v>0.9</v>
      </c>
      <c r="AB862" s="134">
        <v>624.22</v>
      </c>
      <c r="AC862" s="104" t="b">
        <f t="shared" si="105"/>
        <v>0</v>
      </c>
      <c r="AE862" s="71" t="s">
        <v>496</v>
      </c>
      <c r="AG862" s="105">
        <f t="shared" si="103"/>
        <v>0.65700000000000003</v>
      </c>
      <c r="AH862" s="104">
        <f t="shared" si="94"/>
        <v>456.41133000000008</v>
      </c>
    </row>
    <row r="863" spans="1:34" ht="30" x14ac:dyDescent="0.2">
      <c r="A863" s="70">
        <v>47217</v>
      </c>
      <c r="B863" s="66">
        <v>100575</v>
      </c>
      <c r="C863" s="99" t="s">
        <v>1472</v>
      </c>
      <c r="D863" s="65" t="s">
        <v>3</v>
      </c>
      <c r="E863" s="228" t="s">
        <v>4</v>
      </c>
      <c r="F863" s="246">
        <v>694.69</v>
      </c>
      <c r="G863" s="88">
        <v>468.28</v>
      </c>
      <c r="H863" s="88">
        <v>226.41000000000008</v>
      </c>
      <c r="I863" s="305">
        <v>694.69</v>
      </c>
      <c r="J863" s="345"/>
      <c r="K863" s="345"/>
      <c r="L863" s="235">
        <v>1.8688</v>
      </c>
      <c r="M863" s="93">
        <v>1298.23</v>
      </c>
      <c r="N863" s="311">
        <v>875.12</v>
      </c>
      <c r="O863" s="311"/>
      <c r="P863" s="311">
        <v>423.11500800000016</v>
      </c>
      <c r="Q863" s="311">
        <v>1298.2366720000002</v>
      </c>
      <c r="R863" s="245">
        <v>-6.672000000207845E-3</v>
      </c>
      <c r="S863" s="313">
        <v>0.32591683137810723</v>
      </c>
      <c r="T863" s="299">
        <v>1.000005139305054</v>
      </c>
      <c r="U863" s="277">
        <v>2.56</v>
      </c>
      <c r="V863" s="100"/>
      <c r="W863" s="100">
        <f t="shared" si="104"/>
        <v>1.8134994775039999</v>
      </c>
      <c r="X863" s="101">
        <f t="shared" si="100"/>
        <v>0.70839823339999997</v>
      </c>
      <c r="Y863" s="102" t="b">
        <f t="shared" si="92"/>
        <v>0</v>
      </c>
      <c r="Z863" s="86">
        <v>2.56</v>
      </c>
      <c r="AA863" s="103">
        <f t="shared" si="101"/>
        <v>2.56</v>
      </c>
      <c r="AB863" s="118">
        <v>1777.29</v>
      </c>
      <c r="AC863" s="104" t="b">
        <f t="shared" si="105"/>
        <v>0</v>
      </c>
      <c r="AE863" s="71" t="s">
        <v>6</v>
      </c>
      <c r="AG863" s="105">
        <f t="shared" si="103"/>
        <v>1.8688</v>
      </c>
      <c r="AH863" s="104">
        <f t="shared" si="94"/>
        <v>1298.2366720000002</v>
      </c>
    </row>
    <row r="864" spans="1:34" ht="30" x14ac:dyDescent="0.2">
      <c r="A864" s="80">
        <v>40297</v>
      </c>
      <c r="B864" s="65" t="s">
        <v>497</v>
      </c>
      <c r="C864" s="99" t="s">
        <v>2002</v>
      </c>
      <c r="D864" s="65" t="s">
        <v>3</v>
      </c>
      <c r="E864" s="228" t="s">
        <v>9</v>
      </c>
      <c r="F864" s="246">
        <v>34.729999999999997</v>
      </c>
      <c r="G864" s="88">
        <v>34.729999999999997</v>
      </c>
      <c r="H864" s="88">
        <v>0</v>
      </c>
      <c r="I864" s="305">
        <v>34.729999999999997</v>
      </c>
      <c r="J864" s="345"/>
      <c r="K864" s="345"/>
      <c r="L864" s="235">
        <v>9.7309000000000001</v>
      </c>
      <c r="M864" s="93">
        <v>337.95</v>
      </c>
      <c r="N864" s="311">
        <v>337.95</v>
      </c>
      <c r="O864" s="311"/>
      <c r="P864" s="311">
        <v>0</v>
      </c>
      <c r="Q864" s="311">
        <v>337.95415699999995</v>
      </c>
      <c r="R864" s="245">
        <v>-4.156999999963773E-3</v>
      </c>
      <c r="S864" s="313">
        <v>0</v>
      </c>
      <c r="T864" s="299">
        <v>1.0000123006361887</v>
      </c>
      <c r="U864" s="277">
        <v>13.33</v>
      </c>
      <c r="V864" s="100"/>
      <c r="W864" s="100">
        <f t="shared" si="104"/>
        <v>9.4429484512219997</v>
      </c>
      <c r="X864" s="101">
        <f t="shared" si="100"/>
        <v>0.70839823339999997</v>
      </c>
      <c r="Y864" s="102" t="b">
        <f t="shared" si="92"/>
        <v>0</v>
      </c>
      <c r="Z864" s="86">
        <v>13.33</v>
      </c>
      <c r="AA864" s="103">
        <f t="shared" si="101"/>
        <v>13.33</v>
      </c>
      <c r="AB864" s="134">
        <v>462.96</v>
      </c>
      <c r="AC864" s="104" t="b">
        <f t="shared" si="105"/>
        <v>0</v>
      </c>
      <c r="AE864" s="71" t="s">
        <v>498</v>
      </c>
      <c r="AG864" s="105">
        <f t="shared" si="103"/>
        <v>9.7309000000000001</v>
      </c>
      <c r="AH864" s="104">
        <f t="shared" si="94"/>
        <v>337.95415699999995</v>
      </c>
    </row>
    <row r="865" spans="1:34" ht="60" x14ac:dyDescent="0.2">
      <c r="A865" s="80">
        <v>40662</v>
      </c>
      <c r="B865" s="66">
        <v>94318</v>
      </c>
      <c r="C865" s="99" t="s">
        <v>2003</v>
      </c>
      <c r="D865" s="65" t="s">
        <v>3</v>
      </c>
      <c r="E865" s="228" t="s">
        <v>9</v>
      </c>
      <c r="F865" s="246">
        <v>45.15</v>
      </c>
      <c r="G865" s="88">
        <v>45.15</v>
      </c>
      <c r="H865" s="88"/>
      <c r="I865" s="305">
        <v>45.15</v>
      </c>
      <c r="J865" s="345"/>
      <c r="K865" s="345"/>
      <c r="L865" s="235">
        <v>62.341999999999999</v>
      </c>
      <c r="M865" s="93">
        <v>2814.74</v>
      </c>
      <c r="N865" s="311">
        <v>2814.74</v>
      </c>
      <c r="O865" s="311"/>
      <c r="P865" s="311">
        <v>0</v>
      </c>
      <c r="Q865" s="311">
        <v>2814.7412999999997</v>
      </c>
      <c r="R865" s="245">
        <v>-1.299999999901047E-3</v>
      </c>
      <c r="S865" s="313">
        <v>0</v>
      </c>
      <c r="T865" s="299">
        <v>1.0000004618543807</v>
      </c>
      <c r="U865" s="277">
        <v>85.4</v>
      </c>
      <c r="V865" s="100"/>
      <c r="W865" s="100">
        <f t="shared" si="104"/>
        <v>60.497209132359998</v>
      </c>
      <c r="X865" s="101">
        <f t="shared" si="100"/>
        <v>0.70839823339999997</v>
      </c>
      <c r="Y865" s="102" t="b">
        <f t="shared" si="92"/>
        <v>0</v>
      </c>
      <c r="Z865" s="86">
        <v>85.4</v>
      </c>
      <c r="AA865" s="103">
        <f t="shared" si="101"/>
        <v>85.4</v>
      </c>
      <c r="AB865" s="118">
        <v>3856.25</v>
      </c>
      <c r="AC865" s="104" t="b">
        <f t="shared" si="105"/>
        <v>0</v>
      </c>
      <c r="AE865" s="119" t="s">
        <v>536</v>
      </c>
      <c r="AG865" s="105">
        <f t="shared" si="103"/>
        <v>62.341999999999999</v>
      </c>
      <c r="AH865" s="104">
        <f t="shared" si="94"/>
        <v>2814.7412999999997</v>
      </c>
    </row>
    <row r="866" spans="1:34" x14ac:dyDescent="0.2">
      <c r="A866" s="80">
        <v>41028</v>
      </c>
      <c r="B866" s="65" t="s">
        <v>10</v>
      </c>
      <c r="C866" s="99" t="s">
        <v>1475</v>
      </c>
      <c r="D866" s="65" t="s">
        <v>3</v>
      </c>
      <c r="E866" s="228" t="s">
        <v>9</v>
      </c>
      <c r="F866" s="246">
        <v>208.41</v>
      </c>
      <c r="G866" s="88">
        <v>208.41</v>
      </c>
      <c r="H866" s="88"/>
      <c r="I866" s="305">
        <v>208.41</v>
      </c>
      <c r="J866" s="345"/>
      <c r="K866" s="345"/>
      <c r="L866" s="235">
        <v>16.819199999999999</v>
      </c>
      <c r="M866" s="93">
        <v>3505.28</v>
      </c>
      <c r="N866" s="311">
        <v>3505.28</v>
      </c>
      <c r="O866" s="311"/>
      <c r="P866" s="311">
        <v>0</v>
      </c>
      <c r="Q866" s="311">
        <v>3505.2894719999995</v>
      </c>
      <c r="R866" s="245">
        <v>-9.4719999992776138E-3</v>
      </c>
      <c r="S866" s="313">
        <v>0</v>
      </c>
      <c r="T866" s="299">
        <v>1.0000027022092384</v>
      </c>
      <c r="U866" s="277">
        <v>23.04</v>
      </c>
      <c r="V866" s="100"/>
      <c r="W866" s="100">
        <f t="shared" si="104"/>
        <v>16.321495297536</v>
      </c>
      <c r="X866" s="101">
        <f t="shared" si="100"/>
        <v>0.70839823340000008</v>
      </c>
      <c r="Y866" s="102" t="b">
        <f t="shared" ref="Y866:Y890" si="106">Z866=L866</f>
        <v>0</v>
      </c>
      <c r="Z866" s="86">
        <v>23.04</v>
      </c>
      <c r="AA866" s="103">
        <f t="shared" si="101"/>
        <v>23.04</v>
      </c>
      <c r="AB866" s="118">
        <v>4801.3</v>
      </c>
      <c r="AC866" s="104" t="b">
        <f t="shared" si="105"/>
        <v>0</v>
      </c>
      <c r="AE866" s="71" t="s">
        <v>11</v>
      </c>
      <c r="AG866" s="105">
        <f t="shared" si="103"/>
        <v>16.819199999999999</v>
      </c>
      <c r="AH866" s="104">
        <f t="shared" ref="AH866:AH890" si="107">F866*AG866</f>
        <v>3505.2894719999995</v>
      </c>
    </row>
    <row r="867" spans="1:34" ht="45" x14ac:dyDescent="0.2">
      <c r="A867" s="80">
        <v>41393</v>
      </c>
      <c r="B867" s="66">
        <v>97914</v>
      </c>
      <c r="C867" s="99" t="s">
        <v>1477</v>
      </c>
      <c r="D867" s="65" t="s">
        <v>3</v>
      </c>
      <c r="E867" s="228" t="s">
        <v>39</v>
      </c>
      <c r="F867" s="244">
        <v>4168.1400000000003</v>
      </c>
      <c r="G867" s="93">
        <v>2917.7</v>
      </c>
      <c r="H867" s="93">
        <v>1250.4400000000005</v>
      </c>
      <c r="I867" s="305">
        <v>4168.1400000000003</v>
      </c>
      <c r="J867" s="345"/>
      <c r="K867" s="345"/>
      <c r="L867" s="235">
        <v>2.7667000000000002</v>
      </c>
      <c r="M867" s="93">
        <v>11531.99</v>
      </c>
      <c r="N867" s="311">
        <v>8072.4</v>
      </c>
      <c r="O867" s="311"/>
      <c r="P867" s="311">
        <v>3459.5923480000015</v>
      </c>
      <c r="Q867" s="311">
        <v>11531.992938000001</v>
      </c>
      <c r="R867" s="245">
        <v>-2.9380000014498364E-3</v>
      </c>
      <c r="S867" s="313">
        <v>0.29999959660041342</v>
      </c>
      <c r="T867" s="299">
        <v>1.0000002547695586</v>
      </c>
      <c r="U867" s="277">
        <v>3.79</v>
      </c>
      <c r="V867" s="100"/>
      <c r="W867" s="100">
        <f t="shared" si="104"/>
        <v>2.6848293045860001</v>
      </c>
      <c r="X867" s="101">
        <f t="shared" si="100"/>
        <v>0.70839823340000008</v>
      </c>
      <c r="Y867" s="102" t="b">
        <f t="shared" si="106"/>
        <v>0</v>
      </c>
      <c r="Z867" s="86">
        <v>3.79</v>
      </c>
      <c r="AA867" s="103">
        <f t="shared" si="101"/>
        <v>3.79</v>
      </c>
      <c r="AB867" s="118">
        <v>15813.59</v>
      </c>
      <c r="AC867" s="104" t="b">
        <f t="shared" si="105"/>
        <v>0</v>
      </c>
      <c r="AE867" s="71" t="s">
        <v>499</v>
      </c>
      <c r="AG867" s="105">
        <f t="shared" si="103"/>
        <v>2.7667000000000002</v>
      </c>
      <c r="AH867" s="104">
        <f t="shared" si="107"/>
        <v>11531.992938000001</v>
      </c>
    </row>
    <row r="868" spans="1:34" x14ac:dyDescent="0.2">
      <c r="A868" s="80">
        <v>41758</v>
      </c>
      <c r="B868" s="65" t="s">
        <v>500</v>
      </c>
      <c r="C868" s="99" t="s">
        <v>2004</v>
      </c>
      <c r="D868" s="65" t="s">
        <v>3</v>
      </c>
      <c r="E868" s="228" t="s">
        <v>502</v>
      </c>
      <c r="F868" s="246">
        <v>6</v>
      </c>
      <c r="G868" s="88">
        <v>3</v>
      </c>
      <c r="H868" s="88">
        <v>3</v>
      </c>
      <c r="I868" s="305">
        <v>6</v>
      </c>
      <c r="J868" s="345"/>
      <c r="K868" s="345"/>
      <c r="L868" s="235">
        <v>1167.2554</v>
      </c>
      <c r="M868" s="93">
        <v>7003.53</v>
      </c>
      <c r="N868" s="311">
        <v>3501.76</v>
      </c>
      <c r="O868" s="311"/>
      <c r="P868" s="311">
        <v>3501.7662</v>
      </c>
      <c r="Q868" s="311">
        <v>7003.5324000000001</v>
      </c>
      <c r="R868" s="245">
        <v>-2.4000000003070454E-3</v>
      </c>
      <c r="S868" s="313">
        <v>0.50000017134216601</v>
      </c>
      <c r="T868" s="299">
        <v>1.000000342684332</v>
      </c>
      <c r="U868" s="277">
        <v>1598.98</v>
      </c>
      <c r="V868" s="100"/>
      <c r="W868" s="100">
        <f t="shared" si="104"/>
        <v>1132.7146072419321</v>
      </c>
      <c r="X868" s="101">
        <f t="shared" si="100"/>
        <v>0.70839823340000008</v>
      </c>
      <c r="Y868" s="102" t="b">
        <f t="shared" si="106"/>
        <v>0</v>
      </c>
      <c r="Z868" s="94">
        <v>1598.98</v>
      </c>
      <c r="AA868" s="103">
        <f t="shared" si="101"/>
        <v>1598.98</v>
      </c>
      <c r="AB868" s="118">
        <v>9593.85</v>
      </c>
      <c r="AC868" s="104" t="b">
        <f t="shared" si="105"/>
        <v>0</v>
      </c>
      <c r="AE868" s="71" t="s">
        <v>501</v>
      </c>
      <c r="AG868" s="105">
        <f t="shared" si="103"/>
        <v>1167.2554</v>
      </c>
      <c r="AH868" s="104">
        <f t="shared" si="107"/>
        <v>7003.5324000000001</v>
      </c>
    </row>
    <row r="869" spans="1:34" ht="45" x14ac:dyDescent="0.2">
      <c r="A869" s="80">
        <v>42123</v>
      </c>
      <c r="B869" s="66">
        <v>90696</v>
      </c>
      <c r="C869" s="99" t="s">
        <v>2005</v>
      </c>
      <c r="D869" s="65" t="s">
        <v>3</v>
      </c>
      <c r="E869" s="228" t="s">
        <v>502</v>
      </c>
      <c r="F869" s="246">
        <v>90</v>
      </c>
      <c r="G869" s="88">
        <v>40</v>
      </c>
      <c r="H869" s="88">
        <v>50</v>
      </c>
      <c r="I869" s="305">
        <v>90</v>
      </c>
      <c r="J869" s="345"/>
      <c r="K869" s="345"/>
      <c r="L869" s="235">
        <v>108.06190000000001</v>
      </c>
      <c r="M869" s="93">
        <v>9725.57</v>
      </c>
      <c r="N869" s="311">
        <v>4322.47</v>
      </c>
      <c r="O869" s="311"/>
      <c r="P869" s="311">
        <v>5403.0950000000003</v>
      </c>
      <c r="Q869" s="311">
        <v>9725.5709999999999</v>
      </c>
      <c r="R869" s="245">
        <v>-1.0000000002037268E-3</v>
      </c>
      <c r="S869" s="313">
        <v>0.55555561267874276</v>
      </c>
      <c r="T869" s="299">
        <v>1.0000001028217369</v>
      </c>
      <c r="U869" s="277">
        <v>148.03</v>
      </c>
      <c r="V869" s="100"/>
      <c r="W869" s="100">
        <f t="shared" si="104"/>
        <v>104.86419049020199</v>
      </c>
      <c r="X869" s="101">
        <f t="shared" si="100"/>
        <v>0.70839823339999997</v>
      </c>
      <c r="Y869" s="102" t="b">
        <f t="shared" si="106"/>
        <v>0</v>
      </c>
      <c r="Z869" s="86">
        <v>148.03</v>
      </c>
      <c r="AA869" s="103">
        <f t="shared" si="101"/>
        <v>148.03</v>
      </c>
      <c r="AB869" s="118">
        <v>13322.28</v>
      </c>
      <c r="AC869" s="104" t="b">
        <f t="shared" si="105"/>
        <v>0</v>
      </c>
      <c r="AE869" s="71" t="s">
        <v>503</v>
      </c>
      <c r="AG869" s="105">
        <f t="shared" si="103"/>
        <v>108.06190000000001</v>
      </c>
      <c r="AH869" s="104">
        <f t="shared" si="107"/>
        <v>9725.5709999999999</v>
      </c>
    </row>
    <row r="870" spans="1:34" ht="13.9" customHeight="1" x14ac:dyDescent="0.2">
      <c r="A870" s="120" t="s">
        <v>1051</v>
      </c>
      <c r="B870" s="121"/>
      <c r="C870" s="122" t="s">
        <v>504</v>
      </c>
      <c r="D870" s="123"/>
      <c r="E870" s="230"/>
      <c r="F870" s="249"/>
      <c r="G870" s="123"/>
      <c r="H870" s="123"/>
      <c r="I870" s="307"/>
      <c r="J870" s="347"/>
      <c r="K870" s="347"/>
      <c r="L870" s="237"/>
      <c r="M870" s="183">
        <v>2695.61</v>
      </c>
      <c r="N870" s="183"/>
      <c r="O870" s="183"/>
      <c r="P870" s="183">
        <v>0</v>
      </c>
      <c r="Q870" s="183">
        <v>2695.6199000000001</v>
      </c>
      <c r="R870" s="265">
        <v>-9.9000000000160071E-3</v>
      </c>
      <c r="S870" s="298">
        <v>0</v>
      </c>
      <c r="T870" s="272"/>
      <c r="U870" s="279"/>
      <c r="V870" s="100"/>
      <c r="W870" s="184"/>
      <c r="X870" s="101" t="e">
        <f t="shared" si="100"/>
        <v>#DIV/0!</v>
      </c>
      <c r="Y870" s="102" t="b">
        <f t="shared" si="106"/>
        <v>1</v>
      </c>
      <c r="Z870" s="123"/>
      <c r="AA870" s="103">
        <f t="shared" si="101"/>
        <v>0</v>
      </c>
      <c r="AB870" s="185">
        <v>3692.63</v>
      </c>
      <c r="AC870" s="104" t="b">
        <f t="shared" si="105"/>
        <v>0</v>
      </c>
      <c r="AE870" s="122" t="s">
        <v>504</v>
      </c>
      <c r="AG870" s="105">
        <f t="shared" si="103"/>
        <v>0</v>
      </c>
      <c r="AH870" s="104">
        <f t="shared" si="107"/>
        <v>0</v>
      </c>
    </row>
    <row r="871" spans="1:34" ht="7.15" customHeight="1" x14ac:dyDescent="0.2">
      <c r="A871" s="70">
        <v>47239</v>
      </c>
      <c r="B871" s="65" t="s">
        <v>505</v>
      </c>
      <c r="C871" s="99" t="s">
        <v>2006</v>
      </c>
      <c r="D871" s="65" t="s">
        <v>3</v>
      </c>
      <c r="E871" s="228" t="s">
        <v>502</v>
      </c>
      <c r="F871" s="246">
        <v>1</v>
      </c>
      <c r="G871" s="88">
        <v>1</v>
      </c>
      <c r="H871" s="88"/>
      <c r="I871" s="305">
        <v>1</v>
      </c>
      <c r="J871" s="345"/>
      <c r="K871" s="345"/>
      <c r="L871" s="235">
        <v>2695.6199000000001</v>
      </c>
      <c r="M871" s="93">
        <v>2695.61</v>
      </c>
      <c r="N871" s="311">
        <v>2695.61</v>
      </c>
      <c r="O871" s="311"/>
      <c r="P871" s="311">
        <v>0</v>
      </c>
      <c r="Q871" s="311">
        <v>2695.6199000000001</v>
      </c>
      <c r="R871" s="245">
        <v>-9.9000000000160071E-3</v>
      </c>
      <c r="S871" s="313">
        <v>0</v>
      </c>
      <c r="T871" s="299">
        <v>1.0000036726381041</v>
      </c>
      <c r="U871" s="277">
        <v>3692.63</v>
      </c>
      <c r="V871" s="100"/>
      <c r="W871" s="100">
        <f>$V$10*U871</f>
        <v>2615.852568599842</v>
      </c>
      <c r="X871" s="101">
        <f t="shared" si="100"/>
        <v>0.70839823339999997</v>
      </c>
      <c r="Y871" s="102" t="b">
        <f t="shared" si="106"/>
        <v>0</v>
      </c>
      <c r="Z871" s="94">
        <v>3692.63</v>
      </c>
      <c r="AA871" s="103">
        <f t="shared" si="101"/>
        <v>3692.63</v>
      </c>
      <c r="AB871" s="76">
        <v>3692.63</v>
      </c>
      <c r="AC871" s="104" t="b">
        <f t="shared" si="105"/>
        <v>0</v>
      </c>
      <c r="AE871" s="71" t="s">
        <v>506</v>
      </c>
      <c r="AG871" s="105">
        <f t="shared" si="103"/>
        <v>2695.6199000000001</v>
      </c>
      <c r="AH871" s="104">
        <f t="shared" si="107"/>
        <v>2695.6199000000001</v>
      </c>
    </row>
    <row r="872" spans="1:34" ht="16.149999999999999" customHeight="1" x14ac:dyDescent="0.2">
      <c r="A872" s="120" t="s">
        <v>1052</v>
      </c>
      <c r="B872" s="121"/>
      <c r="C872" s="122" t="s">
        <v>507</v>
      </c>
      <c r="D872" s="123"/>
      <c r="E872" s="230"/>
      <c r="F872" s="249"/>
      <c r="G872" s="123"/>
      <c r="H872" s="123"/>
      <c r="I872" s="307"/>
      <c r="J872" s="347"/>
      <c r="K872" s="347"/>
      <c r="L872" s="237"/>
      <c r="M872" s="129">
        <v>24524.430000000004</v>
      </c>
      <c r="N872" s="129"/>
      <c r="O872" s="129"/>
      <c r="P872" s="129">
        <v>0</v>
      </c>
      <c r="Q872" s="129">
        <v>0</v>
      </c>
      <c r="R872" s="265">
        <v>24524.430000000004</v>
      </c>
      <c r="S872" s="292">
        <v>0</v>
      </c>
      <c r="T872" s="266"/>
      <c r="U872" s="279"/>
      <c r="V872" s="100"/>
      <c r="W872" s="130"/>
      <c r="X872" s="101" t="e">
        <f t="shared" si="100"/>
        <v>#DIV/0!</v>
      </c>
      <c r="Y872" s="102" t="b">
        <f t="shared" si="106"/>
        <v>1</v>
      </c>
      <c r="Z872" s="123"/>
      <c r="AA872" s="103">
        <f t="shared" si="101"/>
        <v>0</v>
      </c>
      <c r="AB872" s="182">
        <v>33595.78</v>
      </c>
      <c r="AC872" s="105">
        <f>AB872-M872</f>
        <v>9071.3499999999949</v>
      </c>
      <c r="AE872" s="122" t="s">
        <v>507</v>
      </c>
      <c r="AG872" s="105">
        <f t="shared" si="103"/>
        <v>0</v>
      </c>
      <c r="AH872" s="104">
        <f t="shared" si="107"/>
        <v>0</v>
      </c>
    </row>
    <row r="873" spans="1:34" x14ac:dyDescent="0.2">
      <c r="A873" s="70">
        <v>47270</v>
      </c>
      <c r="B873" s="66">
        <v>98504</v>
      </c>
      <c r="C873" s="99" t="s">
        <v>2007</v>
      </c>
      <c r="D873" s="65" t="s">
        <v>3</v>
      </c>
      <c r="E873" s="228" t="s">
        <v>4</v>
      </c>
      <c r="F873" s="246">
        <v>467.36</v>
      </c>
      <c r="G873" s="88"/>
      <c r="H873" s="88"/>
      <c r="I873" s="305">
        <v>0</v>
      </c>
      <c r="J873" s="345"/>
      <c r="K873" s="345"/>
      <c r="L873" s="235">
        <v>12.899100000000001</v>
      </c>
      <c r="M873" s="93">
        <v>6028.52</v>
      </c>
      <c r="N873" s="311">
        <v>0</v>
      </c>
      <c r="O873" s="311"/>
      <c r="P873" s="311">
        <v>0</v>
      </c>
      <c r="Q873" s="311">
        <v>0</v>
      </c>
      <c r="R873" s="245">
        <v>6028.52</v>
      </c>
      <c r="S873" s="313">
        <v>0</v>
      </c>
      <c r="T873" s="299">
        <v>0</v>
      </c>
      <c r="U873" s="277">
        <v>17.670000000000002</v>
      </c>
      <c r="V873" s="100"/>
      <c r="W873" s="100">
        <f t="shared" ref="W873:W884" si="108">$V$10*U873</f>
        <v>12.517396784178001</v>
      </c>
      <c r="X873" s="101">
        <f t="shared" si="100"/>
        <v>0.70839823339999997</v>
      </c>
      <c r="Y873" s="102" t="b">
        <f t="shared" si="106"/>
        <v>0</v>
      </c>
      <c r="Z873" s="86">
        <v>17.670000000000002</v>
      </c>
      <c r="AA873" s="103">
        <f t="shared" si="101"/>
        <v>17.670000000000002</v>
      </c>
      <c r="AB873" s="76">
        <v>8259.0400000000009</v>
      </c>
      <c r="AC873" s="104" t="b">
        <f t="shared" ref="AC873:AC884" si="109">AB873=M873</f>
        <v>0</v>
      </c>
      <c r="AE873" s="71" t="s">
        <v>1053</v>
      </c>
      <c r="AF873" s="104">
        <f t="shared" ref="AF873:AF890" si="110">L873/U873</f>
        <v>0.73</v>
      </c>
      <c r="AG873" s="105">
        <f t="shared" si="103"/>
        <v>12.899100000000001</v>
      </c>
      <c r="AH873" s="104">
        <f t="shared" si="107"/>
        <v>6028.5233760000001</v>
      </c>
    </row>
    <row r="874" spans="1:34" x14ac:dyDescent="0.2">
      <c r="A874" s="70">
        <v>47271</v>
      </c>
      <c r="B874" s="65" t="s">
        <v>508</v>
      </c>
      <c r="C874" s="99" t="s">
        <v>2008</v>
      </c>
      <c r="D874" s="65" t="s">
        <v>3</v>
      </c>
      <c r="E874" s="228" t="s">
        <v>9</v>
      </c>
      <c r="F874" s="246">
        <v>56.08</v>
      </c>
      <c r="G874" s="88"/>
      <c r="H874" s="88"/>
      <c r="I874" s="305">
        <v>0</v>
      </c>
      <c r="J874" s="345"/>
      <c r="K874" s="345"/>
      <c r="L874" s="235">
        <v>166.19909999999999</v>
      </c>
      <c r="M874" s="93">
        <v>9320.44</v>
      </c>
      <c r="N874" s="311">
        <v>0</v>
      </c>
      <c r="O874" s="311"/>
      <c r="P874" s="311">
        <v>0</v>
      </c>
      <c r="Q874" s="311">
        <v>0</v>
      </c>
      <c r="R874" s="245">
        <v>9320.44</v>
      </c>
      <c r="S874" s="313">
        <v>0</v>
      </c>
      <c r="T874" s="299">
        <v>0</v>
      </c>
      <c r="U874" s="277">
        <v>227.67</v>
      </c>
      <c r="V874" s="100"/>
      <c r="W874" s="100">
        <f t="shared" si="108"/>
        <v>161.28102579817798</v>
      </c>
      <c r="X874" s="101">
        <f t="shared" si="100"/>
        <v>0.70839823339999997</v>
      </c>
      <c r="Y874" s="102" t="b">
        <f t="shared" si="106"/>
        <v>0</v>
      </c>
      <c r="Z874" s="86">
        <v>227.67</v>
      </c>
      <c r="AA874" s="103">
        <f t="shared" si="101"/>
        <v>227.67</v>
      </c>
      <c r="AB874" s="76">
        <v>12768.61</v>
      </c>
      <c r="AC874" s="104" t="b">
        <f t="shared" si="109"/>
        <v>0</v>
      </c>
      <c r="AE874" s="71" t="s">
        <v>509</v>
      </c>
      <c r="AF874" s="104">
        <f t="shared" si="110"/>
        <v>0.73</v>
      </c>
      <c r="AG874" s="105">
        <f t="shared" si="103"/>
        <v>166.19909999999999</v>
      </c>
      <c r="AH874" s="104">
        <f t="shared" si="107"/>
        <v>9320.4455279999984</v>
      </c>
    </row>
    <row r="875" spans="1:34" x14ac:dyDescent="0.2">
      <c r="A875" s="70">
        <v>47272</v>
      </c>
      <c r="B875" s="65" t="s">
        <v>494</v>
      </c>
      <c r="C875" s="99" t="s">
        <v>495</v>
      </c>
      <c r="D875" s="65" t="s">
        <v>3</v>
      </c>
      <c r="E875" s="228" t="s">
        <v>4</v>
      </c>
      <c r="F875" s="246">
        <v>467.36</v>
      </c>
      <c r="G875" s="88"/>
      <c r="H875" s="88"/>
      <c r="I875" s="305">
        <v>0</v>
      </c>
      <c r="J875" s="345"/>
      <c r="K875" s="345"/>
      <c r="L875" s="235">
        <v>5.0662000000000003</v>
      </c>
      <c r="M875" s="93">
        <v>2367.73</v>
      </c>
      <c r="N875" s="311">
        <v>0</v>
      </c>
      <c r="O875" s="311"/>
      <c r="P875" s="311">
        <v>0</v>
      </c>
      <c r="Q875" s="311">
        <v>0</v>
      </c>
      <c r="R875" s="245">
        <v>2367.73</v>
      </c>
      <c r="S875" s="313">
        <v>0</v>
      </c>
      <c r="T875" s="299">
        <v>0</v>
      </c>
      <c r="U875" s="277">
        <v>6.94</v>
      </c>
      <c r="V875" s="100"/>
      <c r="W875" s="100">
        <f t="shared" si="108"/>
        <v>4.9162837397960004</v>
      </c>
      <c r="X875" s="101">
        <f t="shared" si="100"/>
        <v>0.70839823339999997</v>
      </c>
      <c r="Y875" s="102" t="b">
        <f t="shared" si="106"/>
        <v>0</v>
      </c>
      <c r="Z875" s="86">
        <v>6.94</v>
      </c>
      <c r="AA875" s="103">
        <f t="shared" si="101"/>
        <v>6.94</v>
      </c>
      <c r="AB875" s="76">
        <v>3242.95</v>
      </c>
      <c r="AC875" s="104" t="b">
        <f t="shared" si="109"/>
        <v>0</v>
      </c>
      <c r="AE875" s="71" t="s">
        <v>495</v>
      </c>
      <c r="AF875" s="104">
        <f t="shared" si="110"/>
        <v>0.73</v>
      </c>
      <c r="AG875" s="105">
        <f t="shared" si="103"/>
        <v>5.0662000000000003</v>
      </c>
      <c r="AH875" s="104">
        <f t="shared" si="107"/>
        <v>2367.7392320000004</v>
      </c>
    </row>
    <row r="876" spans="1:34" ht="30" x14ac:dyDescent="0.2">
      <c r="A876" s="70">
        <v>47273</v>
      </c>
      <c r="B876" s="65" t="s">
        <v>510</v>
      </c>
      <c r="C876" s="99" t="s">
        <v>2009</v>
      </c>
      <c r="D876" s="65" t="s">
        <v>3</v>
      </c>
      <c r="E876" s="228" t="s">
        <v>502</v>
      </c>
      <c r="F876" s="246">
        <v>1</v>
      </c>
      <c r="G876" s="88"/>
      <c r="H876" s="88"/>
      <c r="I876" s="305">
        <v>0</v>
      </c>
      <c r="J876" s="345"/>
      <c r="K876" s="345"/>
      <c r="L876" s="235">
        <v>34.726100000000002</v>
      </c>
      <c r="M876" s="93">
        <v>34.72</v>
      </c>
      <c r="N876" s="311">
        <v>0</v>
      </c>
      <c r="O876" s="311"/>
      <c r="P876" s="311">
        <v>0</v>
      </c>
      <c r="Q876" s="311">
        <v>0</v>
      </c>
      <c r="R876" s="245">
        <v>34.72</v>
      </c>
      <c r="S876" s="313">
        <v>0</v>
      </c>
      <c r="T876" s="299">
        <v>0</v>
      </c>
      <c r="U876" s="277">
        <v>47.57</v>
      </c>
      <c r="V876" s="100"/>
      <c r="W876" s="100">
        <f t="shared" si="108"/>
        <v>33.698503962837997</v>
      </c>
      <c r="X876" s="101">
        <f t="shared" si="100"/>
        <v>0.70839823339999997</v>
      </c>
      <c r="Y876" s="102" t="b">
        <f t="shared" si="106"/>
        <v>0</v>
      </c>
      <c r="Z876" s="86">
        <v>47.57</v>
      </c>
      <c r="AA876" s="103">
        <f t="shared" si="101"/>
        <v>47.57</v>
      </c>
      <c r="AB876" s="82">
        <v>47.57</v>
      </c>
      <c r="AC876" s="104" t="b">
        <f t="shared" si="109"/>
        <v>0</v>
      </c>
      <c r="AE876" s="71" t="s">
        <v>511</v>
      </c>
      <c r="AF876" s="104">
        <f t="shared" si="110"/>
        <v>0.73000000000000009</v>
      </c>
      <c r="AG876" s="105">
        <f t="shared" si="103"/>
        <v>34.726100000000002</v>
      </c>
      <c r="AH876" s="104">
        <f t="shared" si="107"/>
        <v>34.726100000000002</v>
      </c>
    </row>
    <row r="877" spans="1:34" x14ac:dyDescent="0.2">
      <c r="A877" s="70">
        <v>47274</v>
      </c>
      <c r="B877" s="65" t="s">
        <v>512</v>
      </c>
      <c r="C877" s="99" t="s">
        <v>2010</v>
      </c>
      <c r="D877" s="65" t="s">
        <v>3</v>
      </c>
      <c r="E877" s="228" t="s">
        <v>502</v>
      </c>
      <c r="F877" s="246">
        <v>32</v>
      </c>
      <c r="G877" s="88"/>
      <c r="H877" s="88"/>
      <c r="I877" s="305">
        <v>0</v>
      </c>
      <c r="J877" s="345"/>
      <c r="K877" s="345"/>
      <c r="L877" s="235">
        <v>9.8841999999999999</v>
      </c>
      <c r="M877" s="93">
        <v>316.29000000000002</v>
      </c>
      <c r="N877" s="311">
        <v>0</v>
      </c>
      <c r="O877" s="311"/>
      <c r="P877" s="311">
        <v>0</v>
      </c>
      <c r="Q877" s="311">
        <v>0</v>
      </c>
      <c r="R877" s="245">
        <v>316.29000000000002</v>
      </c>
      <c r="S877" s="313">
        <v>0</v>
      </c>
      <c r="T877" s="299">
        <v>0</v>
      </c>
      <c r="U877" s="277">
        <v>13.54</v>
      </c>
      <c r="V877" s="100"/>
      <c r="W877" s="100">
        <f t="shared" si="108"/>
        <v>9.5917120802359985</v>
      </c>
      <c r="X877" s="101">
        <f t="shared" si="100"/>
        <v>0.70839823339999997</v>
      </c>
      <c r="Y877" s="102" t="b">
        <f t="shared" si="106"/>
        <v>0</v>
      </c>
      <c r="Z877" s="86">
        <v>13.54</v>
      </c>
      <c r="AA877" s="103">
        <f t="shared" si="101"/>
        <v>13.54</v>
      </c>
      <c r="AB877" s="82">
        <v>433.31</v>
      </c>
      <c r="AC877" s="104" t="b">
        <f t="shared" si="109"/>
        <v>0</v>
      </c>
      <c r="AE877" s="71" t="s">
        <v>1054</v>
      </c>
      <c r="AF877" s="104">
        <f t="shared" si="110"/>
        <v>0.73</v>
      </c>
      <c r="AG877" s="105">
        <f t="shared" si="103"/>
        <v>9.8841999999999999</v>
      </c>
      <c r="AH877" s="104">
        <f t="shared" si="107"/>
        <v>316.2944</v>
      </c>
    </row>
    <row r="878" spans="1:34" x14ac:dyDescent="0.2">
      <c r="A878" s="70">
        <v>47275</v>
      </c>
      <c r="B878" s="65" t="s">
        <v>513</v>
      </c>
      <c r="C878" s="99" t="s">
        <v>2011</v>
      </c>
      <c r="D878" s="65" t="s">
        <v>3</v>
      </c>
      <c r="E878" s="228" t="s">
        <v>502</v>
      </c>
      <c r="F878" s="246">
        <v>4</v>
      </c>
      <c r="G878" s="88"/>
      <c r="H878" s="88"/>
      <c r="I878" s="305">
        <v>0</v>
      </c>
      <c r="J878" s="345"/>
      <c r="K878" s="345"/>
      <c r="L878" s="235">
        <v>150.21210000000002</v>
      </c>
      <c r="M878" s="93">
        <v>600.84</v>
      </c>
      <c r="N878" s="311">
        <v>0</v>
      </c>
      <c r="O878" s="311"/>
      <c r="P878" s="311">
        <v>0</v>
      </c>
      <c r="Q878" s="311">
        <v>0</v>
      </c>
      <c r="R878" s="245">
        <v>600.84</v>
      </c>
      <c r="S878" s="313">
        <v>0</v>
      </c>
      <c r="T878" s="299">
        <v>0</v>
      </c>
      <c r="U878" s="277">
        <v>205.77</v>
      </c>
      <c r="V878" s="100"/>
      <c r="W878" s="100">
        <f t="shared" si="108"/>
        <v>145.76710448671801</v>
      </c>
      <c r="X878" s="101">
        <f t="shared" si="100"/>
        <v>0.70839823339999997</v>
      </c>
      <c r="Y878" s="102" t="b">
        <f t="shared" si="106"/>
        <v>0</v>
      </c>
      <c r="Z878" s="86">
        <v>205.77</v>
      </c>
      <c r="AA878" s="103">
        <f t="shared" si="101"/>
        <v>205.77</v>
      </c>
      <c r="AB878" s="82">
        <v>823.08</v>
      </c>
      <c r="AC878" s="104" t="b">
        <f t="shared" si="109"/>
        <v>0</v>
      </c>
      <c r="AE878" s="71" t="s">
        <v>514</v>
      </c>
      <c r="AF878" s="104">
        <f t="shared" si="110"/>
        <v>0.73000000000000009</v>
      </c>
      <c r="AG878" s="105">
        <f t="shared" si="103"/>
        <v>150.21210000000002</v>
      </c>
      <c r="AH878" s="104">
        <f t="shared" si="107"/>
        <v>600.84840000000008</v>
      </c>
    </row>
    <row r="879" spans="1:34" ht="30" x14ac:dyDescent="0.2">
      <c r="A879" s="70">
        <v>47276</v>
      </c>
      <c r="B879" s="65" t="s">
        <v>515</v>
      </c>
      <c r="C879" s="99" t="s">
        <v>2012</v>
      </c>
      <c r="D879" s="65" t="s">
        <v>3</v>
      </c>
      <c r="E879" s="228" t="s">
        <v>502</v>
      </c>
      <c r="F879" s="246">
        <v>24</v>
      </c>
      <c r="G879" s="88"/>
      <c r="H879" s="88"/>
      <c r="I879" s="305">
        <v>0</v>
      </c>
      <c r="J879" s="345"/>
      <c r="K879" s="345"/>
      <c r="L879" s="235">
        <v>45.4133</v>
      </c>
      <c r="M879" s="93">
        <v>1089.9100000000001</v>
      </c>
      <c r="N879" s="311">
        <v>0</v>
      </c>
      <c r="O879" s="311"/>
      <c r="P879" s="311">
        <v>0</v>
      </c>
      <c r="Q879" s="311">
        <v>0</v>
      </c>
      <c r="R879" s="245">
        <v>1089.9100000000001</v>
      </c>
      <c r="S879" s="313">
        <v>0</v>
      </c>
      <c r="T879" s="299">
        <v>0</v>
      </c>
      <c r="U879" s="277">
        <v>62.21</v>
      </c>
      <c r="V879" s="100"/>
      <c r="W879" s="100">
        <f t="shared" si="108"/>
        <v>44.069454099813996</v>
      </c>
      <c r="X879" s="101">
        <f t="shared" si="100"/>
        <v>0.70839823339999997</v>
      </c>
      <c r="Y879" s="102" t="b">
        <f t="shared" si="106"/>
        <v>0</v>
      </c>
      <c r="Z879" s="86">
        <v>62.21</v>
      </c>
      <c r="AA879" s="103">
        <f t="shared" si="101"/>
        <v>62.21</v>
      </c>
      <c r="AB879" s="76">
        <v>1493.11</v>
      </c>
      <c r="AC879" s="104" t="b">
        <f t="shared" si="109"/>
        <v>0</v>
      </c>
      <c r="AE879" s="71" t="s">
        <v>516</v>
      </c>
      <c r="AF879" s="104">
        <f t="shared" si="110"/>
        <v>0.73</v>
      </c>
      <c r="AG879" s="105">
        <f t="shared" si="103"/>
        <v>45.4133</v>
      </c>
      <c r="AH879" s="104">
        <f t="shared" si="107"/>
        <v>1089.9192</v>
      </c>
    </row>
    <row r="880" spans="1:34" ht="30" x14ac:dyDescent="0.2">
      <c r="A880" s="70">
        <v>47277</v>
      </c>
      <c r="B880" s="65" t="s">
        <v>517</v>
      </c>
      <c r="C880" s="99" t="s">
        <v>2013</v>
      </c>
      <c r="D880" s="65" t="s">
        <v>3</v>
      </c>
      <c r="E880" s="228" t="s">
        <v>502</v>
      </c>
      <c r="F880" s="246">
        <v>16</v>
      </c>
      <c r="G880" s="88"/>
      <c r="H880" s="88"/>
      <c r="I880" s="305">
        <v>0</v>
      </c>
      <c r="J880" s="345"/>
      <c r="K880" s="345"/>
      <c r="L880" s="235">
        <v>21.5715</v>
      </c>
      <c r="M880" s="93">
        <v>345.14</v>
      </c>
      <c r="N880" s="311">
        <v>0</v>
      </c>
      <c r="O880" s="311"/>
      <c r="P880" s="311">
        <v>0</v>
      </c>
      <c r="Q880" s="311">
        <v>0</v>
      </c>
      <c r="R880" s="245">
        <v>345.14</v>
      </c>
      <c r="S880" s="313">
        <v>0</v>
      </c>
      <c r="T880" s="299">
        <v>0</v>
      </c>
      <c r="U880" s="277">
        <v>29.55</v>
      </c>
      <c r="V880" s="100"/>
      <c r="W880" s="100">
        <f t="shared" si="108"/>
        <v>20.93316779697</v>
      </c>
      <c r="X880" s="101">
        <f t="shared" si="100"/>
        <v>0.70839823339999997</v>
      </c>
      <c r="Y880" s="102" t="b">
        <f t="shared" si="106"/>
        <v>0</v>
      </c>
      <c r="Z880" s="86">
        <v>29.55</v>
      </c>
      <c r="AA880" s="103">
        <f t="shared" si="101"/>
        <v>29.55</v>
      </c>
      <c r="AB880" s="82">
        <v>472.84</v>
      </c>
      <c r="AC880" s="104" t="b">
        <f t="shared" si="109"/>
        <v>0</v>
      </c>
      <c r="AE880" s="71" t="s">
        <v>518</v>
      </c>
      <c r="AF880" s="104">
        <f t="shared" si="110"/>
        <v>0.73</v>
      </c>
      <c r="AG880" s="105">
        <f t="shared" si="103"/>
        <v>21.5715</v>
      </c>
      <c r="AH880" s="104">
        <f t="shared" si="107"/>
        <v>345.14400000000001</v>
      </c>
    </row>
    <row r="881" spans="1:34" ht="30" x14ac:dyDescent="0.2">
      <c r="A881" s="70">
        <v>47278</v>
      </c>
      <c r="B881" s="65" t="s">
        <v>519</v>
      </c>
      <c r="C881" s="99" t="s">
        <v>2014</v>
      </c>
      <c r="D881" s="65" t="s">
        <v>3</v>
      </c>
      <c r="E881" s="228" t="s">
        <v>502</v>
      </c>
      <c r="F881" s="246">
        <v>33</v>
      </c>
      <c r="G881" s="88"/>
      <c r="H881" s="88"/>
      <c r="I881" s="305">
        <v>0</v>
      </c>
      <c r="J881" s="345"/>
      <c r="K881" s="345"/>
      <c r="L881" s="235">
        <v>23.863699999999998</v>
      </c>
      <c r="M881" s="93">
        <v>787.5</v>
      </c>
      <c r="N881" s="311">
        <v>0</v>
      </c>
      <c r="O881" s="311"/>
      <c r="P881" s="311">
        <v>0</v>
      </c>
      <c r="Q881" s="311">
        <v>0</v>
      </c>
      <c r="R881" s="245">
        <v>787.5</v>
      </c>
      <c r="S881" s="313">
        <v>0</v>
      </c>
      <c r="T881" s="299">
        <v>0</v>
      </c>
      <c r="U881" s="277">
        <v>32.69</v>
      </c>
      <c r="V881" s="100"/>
      <c r="W881" s="100">
        <f t="shared" si="108"/>
        <v>23.157538249845999</v>
      </c>
      <c r="X881" s="101">
        <f t="shared" si="100"/>
        <v>0.70839823339999997</v>
      </c>
      <c r="Y881" s="102" t="b">
        <f t="shared" si="106"/>
        <v>0</v>
      </c>
      <c r="Z881" s="86">
        <v>32.69</v>
      </c>
      <c r="AA881" s="103">
        <f t="shared" si="101"/>
        <v>32.69</v>
      </c>
      <c r="AB881" s="76">
        <v>1078.6099999999999</v>
      </c>
      <c r="AC881" s="104" t="b">
        <f t="shared" si="109"/>
        <v>0</v>
      </c>
      <c r="AE881" s="71" t="s">
        <v>520</v>
      </c>
      <c r="AF881" s="104">
        <f t="shared" si="110"/>
        <v>0.73</v>
      </c>
      <c r="AG881" s="105">
        <f t="shared" si="103"/>
        <v>23.863699999999998</v>
      </c>
      <c r="AH881" s="104">
        <f t="shared" si="107"/>
        <v>787.50209999999993</v>
      </c>
    </row>
    <row r="882" spans="1:34" x14ac:dyDescent="0.2">
      <c r="A882" s="80">
        <v>40358</v>
      </c>
      <c r="B882" s="66">
        <v>98520</v>
      </c>
      <c r="C882" s="99" t="s">
        <v>2015</v>
      </c>
      <c r="D882" s="65" t="s">
        <v>3</v>
      </c>
      <c r="E882" s="228" t="s">
        <v>4</v>
      </c>
      <c r="F882" s="246">
        <v>577.36</v>
      </c>
      <c r="G882" s="88"/>
      <c r="H882" s="88"/>
      <c r="I882" s="305">
        <v>0</v>
      </c>
      <c r="J882" s="345"/>
      <c r="K882" s="345"/>
      <c r="L882" s="235">
        <v>4.9566999999999997</v>
      </c>
      <c r="M882" s="93">
        <v>2861.8</v>
      </c>
      <c r="N882" s="311">
        <v>0</v>
      </c>
      <c r="O882" s="311"/>
      <c r="P882" s="311">
        <v>0</v>
      </c>
      <c r="Q882" s="311">
        <v>0</v>
      </c>
      <c r="R882" s="245">
        <v>2861.8</v>
      </c>
      <c r="S882" s="313">
        <v>0</v>
      </c>
      <c r="T882" s="299">
        <v>0</v>
      </c>
      <c r="U882" s="277">
        <v>6.79</v>
      </c>
      <c r="V882" s="100"/>
      <c r="W882" s="100">
        <f t="shared" si="108"/>
        <v>4.8100240047859995</v>
      </c>
      <c r="X882" s="101">
        <f t="shared" si="100"/>
        <v>0.70839823339999997</v>
      </c>
      <c r="Y882" s="102" t="b">
        <f t="shared" si="106"/>
        <v>0</v>
      </c>
      <c r="Z882" s="86">
        <v>6.79</v>
      </c>
      <c r="AA882" s="103">
        <f t="shared" si="101"/>
        <v>6.79</v>
      </c>
      <c r="AB882" s="76">
        <v>3919.77</v>
      </c>
      <c r="AC882" s="104" t="b">
        <f t="shared" si="109"/>
        <v>0</v>
      </c>
      <c r="AE882" s="71" t="s">
        <v>521</v>
      </c>
      <c r="AF882" s="104">
        <f t="shared" si="110"/>
        <v>0.73</v>
      </c>
      <c r="AG882" s="105">
        <f t="shared" si="103"/>
        <v>4.9566999999999997</v>
      </c>
      <c r="AH882" s="104">
        <f t="shared" si="107"/>
        <v>2861.8003119999998</v>
      </c>
    </row>
    <row r="883" spans="1:34" ht="30" x14ac:dyDescent="0.2">
      <c r="A883" s="80">
        <v>40723</v>
      </c>
      <c r="B883" s="65" t="s">
        <v>522</v>
      </c>
      <c r="C883" s="99" t="s">
        <v>2016</v>
      </c>
      <c r="D883" s="65" t="s">
        <v>3</v>
      </c>
      <c r="E883" s="228" t="s">
        <v>502</v>
      </c>
      <c r="F883" s="246">
        <v>1</v>
      </c>
      <c r="G883" s="88"/>
      <c r="H883" s="88"/>
      <c r="I883" s="305">
        <v>0</v>
      </c>
      <c r="J883" s="345"/>
      <c r="K883" s="345"/>
      <c r="L883" s="235">
        <v>91.206199999999995</v>
      </c>
      <c r="M883" s="93">
        <v>91.2</v>
      </c>
      <c r="N883" s="311">
        <v>0</v>
      </c>
      <c r="O883" s="311"/>
      <c r="P883" s="311">
        <v>0</v>
      </c>
      <c r="Q883" s="311">
        <v>0</v>
      </c>
      <c r="R883" s="245">
        <v>91.2</v>
      </c>
      <c r="S883" s="313">
        <v>0</v>
      </c>
      <c r="T883" s="299">
        <v>0</v>
      </c>
      <c r="U883" s="277">
        <v>124.94</v>
      </c>
      <c r="V883" s="100"/>
      <c r="W883" s="100">
        <f t="shared" si="108"/>
        <v>88.507275280995998</v>
      </c>
      <c r="X883" s="101">
        <f t="shared" si="100"/>
        <v>0.70839823339999997</v>
      </c>
      <c r="Y883" s="102" t="b">
        <f t="shared" si="106"/>
        <v>0</v>
      </c>
      <c r="Z883" s="86">
        <v>124.94</v>
      </c>
      <c r="AA883" s="103">
        <f t="shared" si="101"/>
        <v>124.94</v>
      </c>
      <c r="AB883" s="82">
        <v>124.94</v>
      </c>
      <c r="AC883" s="104" t="b">
        <f t="shared" si="109"/>
        <v>0</v>
      </c>
      <c r="AE883" s="71" t="s">
        <v>523</v>
      </c>
      <c r="AF883" s="104">
        <f t="shared" si="110"/>
        <v>0.73</v>
      </c>
      <c r="AG883" s="105">
        <f t="shared" si="103"/>
        <v>91.206199999999995</v>
      </c>
      <c r="AH883" s="104">
        <f t="shared" si="107"/>
        <v>91.206199999999995</v>
      </c>
    </row>
    <row r="884" spans="1:34" ht="15.6" customHeight="1" x14ac:dyDescent="0.2">
      <c r="A884" s="80">
        <v>41089</v>
      </c>
      <c r="B884" s="65" t="s">
        <v>524</v>
      </c>
      <c r="C884" s="99" t="s">
        <v>2017</v>
      </c>
      <c r="D884" s="65" t="s">
        <v>3</v>
      </c>
      <c r="E884" s="228" t="s">
        <v>502</v>
      </c>
      <c r="F884" s="246">
        <v>7</v>
      </c>
      <c r="G884" s="88"/>
      <c r="H884" s="88"/>
      <c r="I884" s="305">
        <v>0</v>
      </c>
      <c r="J884" s="345"/>
      <c r="K884" s="345"/>
      <c r="L884" s="235">
        <v>97.192199999999985</v>
      </c>
      <c r="M884" s="93">
        <v>680.34</v>
      </c>
      <c r="N884" s="311">
        <v>0</v>
      </c>
      <c r="O884" s="311"/>
      <c r="P884" s="311"/>
      <c r="Q884" s="311">
        <v>0</v>
      </c>
      <c r="R884" s="245">
        <v>680.34</v>
      </c>
      <c r="S884" s="313">
        <v>0</v>
      </c>
      <c r="T884" s="299">
        <v>0</v>
      </c>
      <c r="U884" s="277">
        <v>133.13999999999999</v>
      </c>
      <c r="V884" s="100"/>
      <c r="W884" s="100">
        <f t="shared" si="108"/>
        <v>94.316140794875992</v>
      </c>
      <c r="X884" s="101">
        <f t="shared" si="100"/>
        <v>0.70839823339999997</v>
      </c>
      <c r="Y884" s="102" t="b">
        <f t="shared" si="106"/>
        <v>0</v>
      </c>
      <c r="Z884" s="86">
        <v>133.13999999999999</v>
      </c>
      <c r="AA884" s="103">
        <f t="shared" si="101"/>
        <v>133.13999999999999</v>
      </c>
      <c r="AB884" s="82">
        <v>931.96</v>
      </c>
      <c r="AC884" s="104" t="b">
        <f t="shared" si="109"/>
        <v>0</v>
      </c>
      <c r="AE884" s="71" t="s">
        <v>525</v>
      </c>
      <c r="AF884" s="104">
        <f t="shared" si="110"/>
        <v>0.73</v>
      </c>
      <c r="AG884" s="105">
        <f t="shared" si="103"/>
        <v>97.192199999999985</v>
      </c>
      <c r="AH884" s="104">
        <f t="shared" si="107"/>
        <v>680.34539999999993</v>
      </c>
    </row>
    <row r="885" spans="1:34" s="209" customFormat="1" ht="16.5" customHeight="1" x14ac:dyDescent="0.2">
      <c r="A885" s="198">
        <v>30</v>
      </c>
      <c r="B885" s="199"/>
      <c r="C885" s="200" t="s">
        <v>526</v>
      </c>
      <c r="D885" s="201"/>
      <c r="E885" s="229"/>
      <c r="F885" s="247"/>
      <c r="G885" s="201"/>
      <c r="H885" s="201"/>
      <c r="I885" s="306"/>
      <c r="J885" s="346"/>
      <c r="K885" s="346"/>
      <c r="L885" s="236"/>
      <c r="M885" s="223">
        <v>231468.79999999999</v>
      </c>
      <c r="N885" s="223">
        <v>186168.74</v>
      </c>
      <c r="O885" s="223"/>
      <c r="P885" s="223">
        <v>26928.7919</v>
      </c>
      <c r="Q885" s="223">
        <v>213097.54329999999</v>
      </c>
      <c r="R885" s="269">
        <v>18371.256699999998</v>
      </c>
      <c r="S885" s="295">
        <v>0.1163387545103271</v>
      </c>
      <c r="T885" s="269">
        <v>0.92063182294978851</v>
      </c>
      <c r="U885" s="278"/>
      <c r="V885" s="218"/>
      <c r="W885" s="224"/>
      <c r="X885" s="219" t="e">
        <f t="shared" si="100"/>
        <v>#DIV/0!</v>
      </c>
      <c r="Y885" s="220" t="b">
        <f t="shared" si="106"/>
        <v>1</v>
      </c>
      <c r="Z885" s="201"/>
      <c r="AA885" s="221">
        <f t="shared" si="101"/>
        <v>0</v>
      </c>
      <c r="AB885" s="225">
        <v>316936.09999999998</v>
      </c>
      <c r="AC885" s="208">
        <f>M885-AB885</f>
        <v>-85467.299999999988</v>
      </c>
      <c r="AE885" s="200" t="s">
        <v>526</v>
      </c>
      <c r="AF885" s="209" t="e">
        <f t="shared" si="110"/>
        <v>#DIV/0!</v>
      </c>
      <c r="AG885" s="208">
        <f t="shared" si="103"/>
        <v>0</v>
      </c>
      <c r="AH885" s="209">
        <f t="shared" si="107"/>
        <v>0</v>
      </c>
    </row>
    <row r="886" spans="1:34" ht="21.75" customHeight="1" x14ac:dyDescent="0.2">
      <c r="A886" s="65" t="s">
        <v>1055</v>
      </c>
      <c r="B886" s="66">
        <v>93565</v>
      </c>
      <c r="C886" s="99" t="s">
        <v>2018</v>
      </c>
      <c r="D886" s="65" t="s">
        <v>2019</v>
      </c>
      <c r="E886" s="228" t="s">
        <v>2020</v>
      </c>
      <c r="F886" s="246">
        <v>7</v>
      </c>
      <c r="G886" s="88">
        <v>6</v>
      </c>
      <c r="H886" s="88">
        <v>1</v>
      </c>
      <c r="I886" s="305">
        <v>7</v>
      </c>
      <c r="J886" s="345"/>
      <c r="K886" s="345"/>
      <c r="L886" s="235">
        <v>20755.306</v>
      </c>
      <c r="M886" s="93">
        <v>145287.14000000001</v>
      </c>
      <c r="N886" s="311">
        <v>124531.83</v>
      </c>
      <c r="O886" s="311"/>
      <c r="P886" s="311">
        <v>20755.306</v>
      </c>
      <c r="Q886" s="311">
        <v>145287.14199999999</v>
      </c>
      <c r="R886" s="245">
        <v>-1.9999999785795808E-3</v>
      </c>
      <c r="S886" s="313">
        <v>0.14285714482369188</v>
      </c>
      <c r="T886" s="299">
        <v>1.0000000137658431</v>
      </c>
      <c r="U886" s="288">
        <v>28431.46</v>
      </c>
      <c r="V886" s="100"/>
      <c r="W886" s="100">
        <f>$V$10*U886</f>
        <v>20140.796036982763</v>
      </c>
      <c r="X886" s="101">
        <f>L886/U886</f>
        <v>0.7300119656183679</v>
      </c>
      <c r="Y886" s="102" t="b">
        <f t="shared" si="106"/>
        <v>0</v>
      </c>
      <c r="Z886" s="94">
        <v>28431.46</v>
      </c>
      <c r="AA886" s="186"/>
      <c r="AB886" s="76">
        <v>199020.23</v>
      </c>
      <c r="AC886" s="104" t="b">
        <f>AB886=M886</f>
        <v>0</v>
      </c>
      <c r="AE886" s="71" t="s">
        <v>1056</v>
      </c>
      <c r="AF886" s="104">
        <f t="shared" si="110"/>
        <v>0.7300119656183679</v>
      </c>
      <c r="AG886" s="105">
        <f t="shared" si="103"/>
        <v>20754.965799999998</v>
      </c>
      <c r="AH886" s="104">
        <f t="shared" si="107"/>
        <v>145284.76059999998</v>
      </c>
    </row>
    <row r="887" spans="1:34" ht="15" customHeight="1" x14ac:dyDescent="0.2">
      <c r="A887" s="65" t="s">
        <v>1057</v>
      </c>
      <c r="B887" s="66">
        <v>93572</v>
      </c>
      <c r="C887" s="99" t="s">
        <v>2021</v>
      </c>
      <c r="D887" s="65" t="s">
        <v>2019</v>
      </c>
      <c r="E887" s="228" t="s">
        <v>2022</v>
      </c>
      <c r="F887" s="246">
        <v>7</v>
      </c>
      <c r="G887" s="88">
        <v>6</v>
      </c>
      <c r="H887" s="88">
        <v>1</v>
      </c>
      <c r="I887" s="305">
        <v>7</v>
      </c>
      <c r="J887" s="345"/>
      <c r="K887" s="345"/>
      <c r="L887" s="235">
        <v>6173.4858999999997</v>
      </c>
      <c r="M887" s="93">
        <v>43214.400000000001</v>
      </c>
      <c r="N887" s="311">
        <v>37040.910000000003</v>
      </c>
      <c r="O887" s="311"/>
      <c r="P887" s="311">
        <v>6173.4858999999997</v>
      </c>
      <c r="Q887" s="311">
        <v>43214.401299999998</v>
      </c>
      <c r="R887" s="245">
        <v>-1.2999999962630682E-3</v>
      </c>
      <c r="S887" s="313">
        <v>0.14285714715465214</v>
      </c>
      <c r="T887" s="299">
        <v>1.0000000300825649</v>
      </c>
      <c r="U887" s="288">
        <v>8456.83</v>
      </c>
      <c r="V887" s="100"/>
      <c r="W887" s="100">
        <f>$V$10*U887</f>
        <v>5990.8034321641217</v>
      </c>
      <c r="X887" s="101">
        <f>L887/U887</f>
        <v>0.73</v>
      </c>
      <c r="Y887" s="102" t="b">
        <f t="shared" si="106"/>
        <v>0</v>
      </c>
      <c r="Z887" s="94">
        <v>8456.83</v>
      </c>
      <c r="AA887" s="186"/>
      <c r="AB887" s="76">
        <v>59197.84</v>
      </c>
      <c r="AC887" s="104" t="b">
        <f>AB887=M887</f>
        <v>0</v>
      </c>
      <c r="AE887" s="71" t="s">
        <v>1058</v>
      </c>
      <c r="AF887" s="104">
        <f t="shared" si="110"/>
        <v>0.73</v>
      </c>
      <c r="AG887" s="105">
        <f t="shared" si="103"/>
        <v>6173.4858999999997</v>
      </c>
      <c r="AH887" s="104">
        <f t="shared" si="107"/>
        <v>43214.401299999998</v>
      </c>
    </row>
    <row r="888" spans="1:34" x14ac:dyDescent="0.2">
      <c r="A888" s="65" t="s">
        <v>1059</v>
      </c>
      <c r="B888" s="66">
        <v>100289</v>
      </c>
      <c r="C888" s="99" t="s">
        <v>2023</v>
      </c>
      <c r="D888" s="65" t="s">
        <v>2019</v>
      </c>
      <c r="E888" s="228" t="s">
        <v>2024</v>
      </c>
      <c r="F888" s="244">
        <v>1540</v>
      </c>
      <c r="G888" s="93">
        <v>1100</v>
      </c>
      <c r="H888" s="93"/>
      <c r="I888" s="305">
        <v>1100</v>
      </c>
      <c r="J888" s="345"/>
      <c r="K888" s="345"/>
      <c r="L888" s="235">
        <v>22.36</v>
      </c>
      <c r="M888" s="93">
        <v>34434.400000000001</v>
      </c>
      <c r="N888" s="311">
        <v>24596</v>
      </c>
      <c r="O888" s="311"/>
      <c r="P888" s="311">
        <v>0</v>
      </c>
      <c r="Q888" s="311">
        <v>24596</v>
      </c>
      <c r="R888" s="245">
        <v>9838.4000000000015</v>
      </c>
      <c r="S888" s="313">
        <v>0</v>
      </c>
      <c r="T888" s="299">
        <v>0.7142857142857143</v>
      </c>
      <c r="U888" s="289">
        <v>30.54</v>
      </c>
      <c r="V888" s="100"/>
      <c r="W888" s="100">
        <f>$V$10*U888</f>
        <v>21.634482048035999</v>
      </c>
      <c r="X888" s="101">
        <f>L888/U888</f>
        <v>0.73215455140798957</v>
      </c>
      <c r="Y888" s="102" t="b">
        <f t="shared" si="106"/>
        <v>0</v>
      </c>
      <c r="Z888" s="86">
        <v>30.54</v>
      </c>
      <c r="AA888" s="186"/>
      <c r="AB888" s="76">
        <v>47029.38</v>
      </c>
      <c r="AC888" s="104" t="b">
        <f>AB888=M888</f>
        <v>0</v>
      </c>
      <c r="AE888" s="71" t="s">
        <v>1060</v>
      </c>
      <c r="AF888" s="104">
        <f t="shared" si="110"/>
        <v>0.73215455140798957</v>
      </c>
      <c r="AG888" s="105">
        <f t="shared" si="103"/>
        <v>22.294199999999996</v>
      </c>
      <c r="AH888" s="104">
        <f t="shared" si="107"/>
        <v>34333.067999999992</v>
      </c>
    </row>
    <row r="889" spans="1:34" ht="14.45" customHeight="1" x14ac:dyDescent="0.2">
      <c r="A889" s="65" t="s">
        <v>1061</v>
      </c>
      <c r="B889" s="66">
        <v>90775</v>
      </c>
      <c r="C889" s="99" t="s">
        <v>2025</v>
      </c>
      <c r="D889" s="65" t="s">
        <v>2019</v>
      </c>
      <c r="E889" s="228" t="s">
        <v>2024</v>
      </c>
      <c r="F889" s="246">
        <v>48</v>
      </c>
      <c r="G889" s="88"/>
      <c r="H889" s="88"/>
      <c r="I889" s="305">
        <v>0</v>
      </c>
      <c r="J889" s="345"/>
      <c r="K889" s="345"/>
      <c r="L889" s="235">
        <v>27.0976</v>
      </c>
      <c r="M889" s="93">
        <v>1300.68</v>
      </c>
      <c r="N889" s="311">
        <v>0</v>
      </c>
      <c r="O889" s="311"/>
      <c r="P889" s="311">
        <v>0</v>
      </c>
      <c r="Q889" s="311">
        <v>0</v>
      </c>
      <c r="R889" s="245">
        <v>1300.68</v>
      </c>
      <c r="S889" s="313">
        <v>0</v>
      </c>
      <c r="T889" s="299">
        <v>0</v>
      </c>
      <c r="U889" s="289">
        <v>37.119999999999997</v>
      </c>
      <c r="V889" s="100"/>
      <c r="W889" s="100">
        <f>$V$10*U889</f>
        <v>26.295742423807997</v>
      </c>
      <c r="X889" s="101">
        <f>L889/U889</f>
        <v>0.73000000000000009</v>
      </c>
      <c r="Y889" s="102" t="b">
        <f t="shared" si="106"/>
        <v>0</v>
      </c>
      <c r="Z889" s="86">
        <v>37.119999999999997</v>
      </c>
      <c r="AA889" s="186"/>
      <c r="AB889" s="76">
        <v>1781.54</v>
      </c>
      <c r="AC889" s="104" t="b">
        <f>AB889=M889</f>
        <v>0</v>
      </c>
      <c r="AE889" s="71" t="s">
        <v>1062</v>
      </c>
      <c r="AF889" s="104">
        <f t="shared" si="110"/>
        <v>0.73000000000000009</v>
      </c>
      <c r="AG889" s="105">
        <f t="shared" si="103"/>
        <v>27.0976</v>
      </c>
      <c r="AH889" s="104">
        <f t="shared" si="107"/>
        <v>1300.6848</v>
      </c>
    </row>
    <row r="890" spans="1:34" ht="72.599999999999994" customHeight="1" thickBot="1" x14ac:dyDescent="0.25">
      <c r="A890" s="95" t="s">
        <v>1063</v>
      </c>
      <c r="B890" s="95" t="s">
        <v>527</v>
      </c>
      <c r="C890" s="168" t="s">
        <v>2026</v>
      </c>
      <c r="D890" s="95" t="s">
        <v>3</v>
      </c>
      <c r="E890" s="257" t="s">
        <v>122</v>
      </c>
      <c r="F890" s="273">
        <v>1</v>
      </c>
      <c r="G890" s="274"/>
      <c r="H890" s="274"/>
      <c r="I890" s="305">
        <v>0</v>
      </c>
      <c r="J890" s="352"/>
      <c r="K890" s="352"/>
      <c r="L890" s="275">
        <v>7232.183</v>
      </c>
      <c r="M890" s="276">
        <v>7232.18</v>
      </c>
      <c r="N890" s="311">
        <v>0</v>
      </c>
      <c r="O890" s="311"/>
      <c r="P890" s="311">
        <v>0</v>
      </c>
      <c r="Q890" s="311">
        <v>0</v>
      </c>
      <c r="R890" s="245">
        <v>7232.18</v>
      </c>
      <c r="S890" s="313">
        <v>0</v>
      </c>
      <c r="T890" s="299">
        <v>0</v>
      </c>
      <c r="U890" s="288">
        <v>9907.1</v>
      </c>
      <c r="V890" s="100"/>
      <c r="W890" s="100">
        <f>$V$10*U890</f>
        <v>7018.1721381171401</v>
      </c>
      <c r="X890" s="101">
        <f>L890/U890</f>
        <v>0.73</v>
      </c>
      <c r="Y890" s="102" t="b">
        <f t="shared" si="106"/>
        <v>0</v>
      </c>
      <c r="Z890" s="94">
        <v>9907.1</v>
      </c>
      <c r="AA890" s="186"/>
      <c r="AB890" s="76">
        <v>9907.1</v>
      </c>
      <c r="AC890" s="104" t="b">
        <f>AB890=M890</f>
        <v>0</v>
      </c>
      <c r="AE890" s="71" t="s">
        <v>528</v>
      </c>
      <c r="AF890" s="104">
        <f t="shared" si="110"/>
        <v>0.73</v>
      </c>
      <c r="AG890" s="105">
        <f t="shared" si="103"/>
        <v>7232.183</v>
      </c>
      <c r="AH890" s="104">
        <f t="shared" si="107"/>
        <v>7232.183</v>
      </c>
    </row>
    <row r="891" spans="1:34" ht="38.450000000000003" customHeight="1" thickBot="1" x14ac:dyDescent="0.25">
      <c r="A891" s="359" t="s">
        <v>1452</v>
      </c>
      <c r="B891" s="360"/>
      <c r="C891" s="360"/>
      <c r="D891" s="360"/>
      <c r="E891" s="360"/>
      <c r="F891" s="360"/>
      <c r="G891" s="360"/>
      <c r="H891" s="360"/>
      <c r="I891" s="360"/>
      <c r="J891" s="360"/>
      <c r="K891" s="360"/>
      <c r="L891" s="361"/>
      <c r="M891" s="334">
        <v>6209941.1418700004</v>
      </c>
      <c r="N891" s="334">
        <v>4131314.4928066004</v>
      </c>
      <c r="O891" s="334">
        <v>0</v>
      </c>
      <c r="P891" s="335">
        <v>1777025.9151240001</v>
      </c>
      <c r="Q891" s="335">
        <v>5908340.4079306005</v>
      </c>
      <c r="R891" s="334">
        <v>301600.73393939994</v>
      </c>
      <c r="S891" s="336">
        <v>0.28615825408433487</v>
      </c>
      <c r="T891" s="336">
        <v>0.95143259379611789</v>
      </c>
      <c r="U891" s="187"/>
      <c r="V891" s="187"/>
      <c r="W891" s="187"/>
      <c r="X891" s="187"/>
      <c r="Y891" s="188"/>
      <c r="Z891" s="188"/>
      <c r="AA891" s="188"/>
      <c r="AB891" s="189">
        <v>8506768.6899999995</v>
      </c>
    </row>
    <row r="892" spans="1:34" x14ac:dyDescent="0.2">
      <c r="T892" s="190"/>
    </row>
    <row r="893" spans="1:34" x14ac:dyDescent="0.2">
      <c r="A893" s="20" t="s">
        <v>1467</v>
      </c>
      <c r="B893" s="21"/>
      <c r="C893" s="22"/>
      <c r="D893" s="22"/>
      <c r="E893" s="22"/>
      <c r="F893" s="22"/>
      <c r="G893" s="22"/>
      <c r="H893" s="22"/>
      <c r="I893" s="353"/>
      <c r="J893" s="353"/>
      <c r="K893" s="353"/>
      <c r="L893" s="354"/>
      <c r="M893" s="355"/>
      <c r="N893" s="355"/>
      <c r="O893" s="355"/>
      <c r="P893" s="355"/>
      <c r="Q893" s="356"/>
      <c r="R893" s="355"/>
      <c r="S893" s="355"/>
      <c r="T893" s="355"/>
      <c r="U893" s="357"/>
      <c r="V893" s="355"/>
      <c r="W893" s="355"/>
      <c r="X893" s="355"/>
    </row>
    <row r="894" spans="1:34" x14ac:dyDescent="0.2">
      <c r="A894" s="25"/>
      <c r="B894" s="22"/>
      <c r="C894" s="22"/>
      <c r="D894" s="22"/>
      <c r="E894" s="22"/>
      <c r="F894" s="22"/>
      <c r="G894" s="22"/>
      <c r="H894" s="22"/>
      <c r="I894" s="353"/>
      <c r="J894" s="353"/>
      <c r="K894" s="353"/>
      <c r="L894" s="354"/>
      <c r="M894" s="355"/>
      <c r="N894" s="355"/>
      <c r="O894" s="355"/>
      <c r="P894" s="356"/>
      <c r="Q894" s="355"/>
      <c r="R894" s="356"/>
      <c r="S894" s="355"/>
      <c r="T894" s="355"/>
      <c r="U894" s="357"/>
      <c r="V894" s="355"/>
      <c r="W894" s="355"/>
      <c r="X894" s="355"/>
    </row>
    <row r="895" spans="1:34" x14ac:dyDescent="0.2">
      <c r="A895" s="25"/>
      <c r="B895" s="22"/>
      <c r="C895" s="22"/>
      <c r="D895" s="22"/>
      <c r="E895" s="22"/>
      <c r="F895" s="22"/>
      <c r="G895" s="22"/>
      <c r="H895" s="22"/>
      <c r="I895" s="353"/>
      <c r="J895" s="353"/>
      <c r="K895" s="353"/>
      <c r="L895" s="354"/>
      <c r="M895" s="355"/>
      <c r="N895" s="355"/>
      <c r="O895" s="355"/>
      <c r="P895" s="355"/>
      <c r="Q895" s="355"/>
      <c r="R895" s="355"/>
      <c r="S895" s="355"/>
      <c r="T895" s="355"/>
      <c r="U895" s="357"/>
      <c r="V895" s="355"/>
      <c r="W895" s="355"/>
      <c r="X895" s="355"/>
    </row>
    <row r="896" spans="1:34" x14ac:dyDescent="0.2">
      <c r="A896" s="25"/>
      <c r="B896" s="22"/>
      <c r="C896" s="22"/>
      <c r="D896" s="22"/>
      <c r="E896" s="22"/>
      <c r="F896" s="22"/>
      <c r="G896" s="22"/>
      <c r="H896" s="22"/>
      <c r="I896" s="353"/>
      <c r="J896" s="353"/>
      <c r="K896" s="353"/>
      <c r="L896" s="354"/>
      <c r="M896" s="355"/>
      <c r="N896" s="356"/>
      <c r="O896" s="355"/>
      <c r="P896" s="355"/>
      <c r="Q896" s="356"/>
      <c r="R896" s="355"/>
      <c r="S896" s="355"/>
      <c r="T896" s="355"/>
      <c r="U896" s="357"/>
      <c r="V896" s="355"/>
      <c r="W896" s="355"/>
      <c r="X896" s="355"/>
    </row>
    <row r="897" spans="1:27" x14ac:dyDescent="0.2">
      <c r="A897" s="26" t="s">
        <v>1137</v>
      </c>
      <c r="B897" s="27"/>
      <c r="C897" s="21"/>
      <c r="D897" s="22"/>
      <c r="E897" s="22"/>
      <c r="F897" s="22"/>
      <c r="G897" s="22"/>
      <c r="H897" s="22"/>
      <c r="I897" s="353"/>
      <c r="J897" s="353"/>
      <c r="K897" s="353"/>
      <c r="L897" s="354"/>
      <c r="M897" s="355"/>
      <c r="N897" s="355"/>
      <c r="O897" s="355"/>
      <c r="P897" s="355"/>
      <c r="Q897" s="355"/>
      <c r="R897" s="355"/>
      <c r="S897" s="355"/>
      <c r="T897" s="355"/>
      <c r="U897" s="357"/>
      <c r="V897" s="355"/>
      <c r="W897" s="355"/>
      <c r="X897" s="355"/>
      <c r="AA897" s="105">
        <f>AB891-M891</f>
        <v>2296827.5481299991</v>
      </c>
    </row>
    <row r="898" spans="1:27" ht="18.75" x14ac:dyDescent="0.2">
      <c r="A898" s="25" t="s">
        <v>1138</v>
      </c>
      <c r="B898" s="27"/>
      <c r="C898" s="21"/>
      <c r="D898" s="22"/>
      <c r="E898" s="22"/>
      <c r="F898" s="22"/>
      <c r="G898" s="22"/>
      <c r="H898" s="22"/>
      <c r="I898" s="353"/>
      <c r="J898" s="353"/>
      <c r="K898" s="353"/>
      <c r="L898" s="354"/>
      <c r="M898" s="355"/>
      <c r="N898" s="355"/>
      <c r="O898" s="355"/>
      <c r="P898" s="355"/>
      <c r="Q898" s="355"/>
      <c r="R898" s="358"/>
      <c r="S898" s="355"/>
      <c r="T898" s="355"/>
      <c r="U898" s="357"/>
      <c r="V898" s="355"/>
      <c r="W898" s="355"/>
      <c r="X898" s="355"/>
    </row>
    <row r="899" spans="1:27" x14ac:dyDescent="0.2">
      <c r="A899" s="25" t="s">
        <v>1139</v>
      </c>
      <c r="B899" s="27"/>
      <c r="C899" s="21"/>
      <c r="D899" s="22"/>
      <c r="E899" s="22"/>
      <c r="F899" s="22"/>
      <c r="G899" s="22"/>
      <c r="H899" s="22"/>
      <c r="I899" s="353"/>
      <c r="J899" s="353"/>
      <c r="K899" s="353"/>
      <c r="L899" s="354"/>
      <c r="M899" s="355"/>
      <c r="N899" s="355"/>
      <c r="O899" s="355"/>
      <c r="P899" s="355"/>
      <c r="Q899" s="355"/>
      <c r="R899" s="355"/>
      <c r="S899" s="355"/>
      <c r="T899" s="355"/>
      <c r="U899" s="357"/>
      <c r="V899" s="355"/>
      <c r="W899" s="355"/>
      <c r="X899" s="355"/>
    </row>
    <row r="900" spans="1:27" x14ac:dyDescent="0.2">
      <c r="A900" s="25" t="s">
        <v>1140</v>
      </c>
      <c r="B900" s="27"/>
      <c r="C900" s="21"/>
      <c r="D900" s="22"/>
      <c r="E900" s="22"/>
      <c r="F900" s="22"/>
      <c r="G900" s="22"/>
      <c r="H900" s="22"/>
      <c r="I900" s="353"/>
      <c r="J900" s="353"/>
      <c r="K900" s="353"/>
      <c r="L900" s="354"/>
      <c r="M900" s="355"/>
      <c r="N900" s="355"/>
      <c r="O900" s="355"/>
      <c r="P900" s="355"/>
      <c r="Q900" s="355"/>
      <c r="R900" s="355"/>
      <c r="S900" s="355"/>
      <c r="T900" s="355"/>
      <c r="U900" s="357"/>
      <c r="V900" s="355"/>
      <c r="W900" s="355"/>
      <c r="X900" s="355"/>
    </row>
    <row r="906" spans="1:27" x14ac:dyDescent="0.2">
      <c r="M906" s="191"/>
      <c r="N906" s="191"/>
      <c r="O906" s="191"/>
      <c r="P906" s="191"/>
      <c r="Q906" s="191"/>
      <c r="R906" s="191"/>
      <c r="S906" s="191"/>
    </row>
  </sheetData>
  <mergeCells count="44">
    <mergeCell ref="A1:T1"/>
    <mergeCell ref="A2:AC3"/>
    <mergeCell ref="A4:B4"/>
    <mergeCell ref="C4:F4"/>
    <mergeCell ref="G4:H4"/>
    <mergeCell ref="L4:M4"/>
    <mergeCell ref="Q4:R4"/>
    <mergeCell ref="S4:T4"/>
    <mergeCell ref="V4:W4"/>
    <mergeCell ref="Z4:AA4"/>
    <mergeCell ref="AB4:AC4"/>
    <mergeCell ref="A5:B5"/>
    <mergeCell ref="C5:F5"/>
    <mergeCell ref="G5:H5"/>
    <mergeCell ref="L5:M5"/>
    <mergeCell ref="Q5:R5"/>
    <mergeCell ref="S5:T5"/>
    <mergeCell ref="V5:W5"/>
    <mergeCell ref="Z5:AA5"/>
    <mergeCell ref="AB5:AC5"/>
    <mergeCell ref="A6:B6"/>
    <mergeCell ref="G6:H6"/>
    <mergeCell ref="L6:M6"/>
    <mergeCell ref="Q6:R6"/>
    <mergeCell ref="S6:T6"/>
    <mergeCell ref="Z6:AA6"/>
    <mergeCell ref="AB6:AC6"/>
    <mergeCell ref="E7:F7"/>
    <mergeCell ref="H7:I7"/>
    <mergeCell ref="N7:P7"/>
    <mergeCell ref="Q7:R7"/>
    <mergeCell ref="V6:W6"/>
    <mergeCell ref="A891:L891"/>
    <mergeCell ref="F11:I11"/>
    <mergeCell ref="L11:R11"/>
    <mergeCell ref="S11:T11"/>
    <mergeCell ref="E8:F8"/>
    <mergeCell ref="H8:I8"/>
    <mergeCell ref="N8:P8"/>
    <mergeCell ref="Q8:R8"/>
    <mergeCell ref="E9:F9"/>
    <mergeCell ref="H9:I9"/>
    <mergeCell ref="N9:P9"/>
    <mergeCell ref="Q9:R9"/>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
  <sheetViews>
    <sheetView view="pageBreakPreview"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99"/>
      <c r="B1" s="399"/>
      <c r="C1" s="399"/>
      <c r="D1" s="399"/>
      <c r="E1" s="399"/>
      <c r="F1" s="399"/>
      <c r="G1" s="399"/>
      <c r="H1" s="399"/>
      <c r="I1" s="399"/>
      <c r="J1" s="399"/>
      <c r="K1" s="399"/>
      <c r="L1" s="399"/>
      <c r="M1" s="399"/>
    </row>
    <row r="2" spans="1:17" x14ac:dyDescent="0.2">
      <c r="A2" s="408" t="s">
        <v>1419</v>
      </c>
      <c r="B2" s="408"/>
      <c r="C2" s="408"/>
      <c r="D2" s="408"/>
      <c r="E2" s="408"/>
      <c r="F2" s="408"/>
      <c r="G2" s="408"/>
      <c r="H2" s="408"/>
      <c r="I2" s="408"/>
      <c r="J2" s="408"/>
      <c r="K2" s="408"/>
      <c r="L2" s="408"/>
      <c r="M2" s="408"/>
    </row>
    <row r="3" spans="1:17" ht="24" customHeight="1" x14ac:dyDescent="0.25">
      <c r="A3" s="400"/>
      <c r="B3" s="400"/>
      <c r="C3" s="401"/>
      <c r="D3" s="41" t="s">
        <v>1167</v>
      </c>
      <c r="E3" s="41" t="s">
        <v>1168</v>
      </c>
      <c r="F3" s="41" t="s">
        <v>1169</v>
      </c>
      <c r="G3" s="41" t="s">
        <v>1170</v>
      </c>
      <c r="H3" s="41" t="s">
        <v>1171</v>
      </c>
      <c r="I3" s="41" t="s">
        <v>1172</v>
      </c>
      <c r="J3" s="41" t="s">
        <v>1173</v>
      </c>
      <c r="K3" s="41" t="s">
        <v>1174</v>
      </c>
      <c r="L3" s="42">
        <v>1</v>
      </c>
      <c r="M3" s="41" t="s">
        <v>1175</v>
      </c>
    </row>
    <row r="4" spans="1:17" x14ac:dyDescent="0.2">
      <c r="A4" s="402">
        <v>1</v>
      </c>
      <c r="B4" s="405" t="s">
        <v>1176</v>
      </c>
      <c r="C4" s="45" t="s">
        <v>1177</v>
      </c>
      <c r="D4" s="46" t="e">
        <f>$M$4*D5</f>
        <v>#REF!</v>
      </c>
      <c r="E4" s="46" t="e">
        <f t="shared" ref="E4:F4" si="0">$M$4*E5</f>
        <v>#REF!</v>
      </c>
      <c r="F4" s="46" t="e">
        <f t="shared" si="0"/>
        <v>#REF!</v>
      </c>
      <c r="G4" s="47" t="e">
        <f t="shared" ref="G4" si="1">$M$4*G5</f>
        <v>#REF!</v>
      </c>
      <c r="H4" s="47" t="e">
        <f t="shared" ref="H4" si="2">$M$4*H5</f>
        <v>#REF!</v>
      </c>
      <c r="I4" s="47" t="e">
        <f t="shared" ref="I4" si="3">$M$4*I5</f>
        <v>#REF!</v>
      </c>
      <c r="J4" s="47" t="e">
        <f t="shared" ref="J4" si="4">$M$4*J5</f>
        <v>#REF!</v>
      </c>
      <c r="K4" s="46" t="e">
        <f>VLOOKUP(A4,#REF!,8,FALSE)</f>
        <v>#REF!</v>
      </c>
      <c r="L4" s="48"/>
      <c r="M4" s="46" t="e">
        <f>K4</f>
        <v>#REF!</v>
      </c>
      <c r="N4" s="43" t="e">
        <f>SUM(D4:J4)</f>
        <v>#REF!</v>
      </c>
      <c r="O4" s="40" t="e">
        <f>N4=K4</f>
        <v>#REF!</v>
      </c>
      <c r="P4" s="43" t="e">
        <f>SUM(D4:J4)</f>
        <v>#REF!</v>
      </c>
      <c r="Q4" s="40" t="e">
        <f>P4=M4</f>
        <v>#REF!</v>
      </c>
    </row>
    <row r="5" spans="1:17" ht="26.25" customHeight="1" x14ac:dyDescent="0.2">
      <c r="A5" s="403"/>
      <c r="B5" s="406"/>
      <c r="C5" s="45" t="s">
        <v>1179</v>
      </c>
      <c r="D5" s="49">
        <v>0.75</v>
      </c>
      <c r="E5" s="49">
        <v>0.15</v>
      </c>
      <c r="F5" s="49">
        <v>0.1</v>
      </c>
      <c r="G5" s="49">
        <v>0</v>
      </c>
      <c r="H5" s="49">
        <v>0</v>
      </c>
      <c r="I5" s="49">
        <v>0</v>
      </c>
      <c r="J5" s="49">
        <v>0</v>
      </c>
      <c r="K5" s="46"/>
      <c r="L5" s="48"/>
      <c r="M5" s="49">
        <v>1</v>
      </c>
      <c r="N5" s="98">
        <f>SUM(D5:J5)</f>
        <v>1</v>
      </c>
      <c r="O5" s="40" t="b">
        <f>N5=K5</f>
        <v>0</v>
      </c>
    </row>
    <row r="6" spans="1:17" ht="13.5" customHeight="1" x14ac:dyDescent="0.2">
      <c r="A6" s="403"/>
      <c r="B6" s="406"/>
      <c r="C6" s="50" t="s">
        <v>1180</v>
      </c>
      <c r="D6" s="51" t="s">
        <v>1181</v>
      </c>
      <c r="E6" s="51" t="s">
        <v>1181</v>
      </c>
      <c r="F6" s="51" t="s">
        <v>1181</v>
      </c>
      <c r="G6" s="51" t="s">
        <v>1181</v>
      </c>
      <c r="H6" s="51" t="s">
        <v>1181</v>
      </c>
      <c r="I6" s="51" t="s">
        <v>1181</v>
      </c>
      <c r="J6" s="51" t="s">
        <v>1181</v>
      </c>
      <c r="K6" s="52"/>
      <c r="L6" s="53"/>
      <c r="M6" s="54" t="s">
        <v>1182</v>
      </c>
    </row>
    <row r="7" spans="1:17" ht="21" customHeight="1" x14ac:dyDescent="0.2">
      <c r="A7" s="404"/>
      <c r="B7" s="407"/>
      <c r="C7" s="50" t="s">
        <v>1183</v>
      </c>
      <c r="D7" s="55">
        <v>0</v>
      </c>
      <c r="E7" s="55">
        <v>0</v>
      </c>
      <c r="F7" s="55">
        <v>0</v>
      </c>
      <c r="G7" s="55">
        <v>0</v>
      </c>
      <c r="H7" s="55">
        <v>0</v>
      </c>
      <c r="I7" s="55">
        <v>0</v>
      </c>
      <c r="J7" s="55">
        <v>0</v>
      </c>
      <c r="K7" s="52"/>
      <c r="L7" s="53"/>
      <c r="M7" s="56">
        <v>0</v>
      </c>
    </row>
    <row r="8" spans="1:17" ht="21" customHeight="1" x14ac:dyDescent="0.2">
      <c r="A8" s="402">
        <v>2</v>
      </c>
      <c r="B8" s="405" t="s">
        <v>1184</v>
      </c>
      <c r="C8" s="45" t="s">
        <v>1177</v>
      </c>
      <c r="D8" s="46" t="e">
        <f>$M$8*D9</f>
        <v>#REF!</v>
      </c>
      <c r="E8" s="46" t="e">
        <f t="shared" ref="E8:J8" si="5">$M$8*E9</f>
        <v>#REF!</v>
      </c>
      <c r="F8" s="46" t="e">
        <f t="shared" si="5"/>
        <v>#REF!</v>
      </c>
      <c r="G8" s="46" t="e">
        <f t="shared" si="5"/>
        <v>#REF!</v>
      </c>
      <c r="H8" s="47" t="e">
        <f t="shared" si="5"/>
        <v>#REF!</v>
      </c>
      <c r="I8" s="47" t="e">
        <f t="shared" si="5"/>
        <v>#REF!</v>
      </c>
      <c r="J8" s="47" t="e">
        <f t="shared" si="5"/>
        <v>#REF!</v>
      </c>
      <c r="K8" s="46" t="e">
        <f>VLOOKUP(A8,#REF!,8,FALSE)</f>
        <v>#REF!</v>
      </c>
      <c r="L8" s="48"/>
      <c r="M8" s="46" t="e">
        <f>K8</f>
        <v>#REF!</v>
      </c>
      <c r="N8" s="43" t="e">
        <f>SUM(D8:J8)</f>
        <v>#REF!</v>
      </c>
      <c r="O8" s="40" t="e">
        <f t="shared" ref="O8:O9" si="6">N8=K8</f>
        <v>#REF!</v>
      </c>
      <c r="P8" s="43" t="e">
        <f>SUM(D8:J8)</f>
        <v>#REF!</v>
      </c>
      <c r="Q8" s="40" t="e">
        <f>P8=M8</f>
        <v>#REF!</v>
      </c>
    </row>
    <row r="9" spans="1:17" ht="18.75" customHeight="1" x14ac:dyDescent="0.2">
      <c r="A9" s="403"/>
      <c r="B9" s="406"/>
      <c r="C9" s="45" t="s">
        <v>1179</v>
      </c>
      <c r="D9" s="49">
        <v>0.5</v>
      </c>
      <c r="E9" s="49">
        <v>0.3</v>
      </c>
      <c r="F9" s="49">
        <v>0.1</v>
      </c>
      <c r="G9" s="49">
        <v>0.1</v>
      </c>
      <c r="H9" s="49">
        <v>0</v>
      </c>
      <c r="I9" s="49">
        <v>0</v>
      </c>
      <c r="J9" s="49">
        <v>0</v>
      </c>
      <c r="K9" s="46"/>
      <c r="L9" s="48"/>
      <c r="M9" s="49">
        <v>1</v>
      </c>
      <c r="N9" s="98">
        <f>SUM(D9:J9)</f>
        <v>1</v>
      </c>
      <c r="O9" s="40" t="b">
        <f t="shared" si="6"/>
        <v>0</v>
      </c>
    </row>
    <row r="10" spans="1:17" ht="14.25" customHeight="1" x14ac:dyDescent="0.2">
      <c r="A10" s="403"/>
      <c r="B10" s="406"/>
      <c r="C10" s="50" t="s">
        <v>1180</v>
      </c>
      <c r="D10" s="51" t="s">
        <v>1181</v>
      </c>
      <c r="E10" s="51" t="s">
        <v>1181</v>
      </c>
      <c r="F10" s="51" t="s">
        <v>1181</v>
      </c>
      <c r="G10" s="51" t="s">
        <v>1181</v>
      </c>
      <c r="H10" s="51" t="s">
        <v>1181</v>
      </c>
      <c r="I10" s="51" t="s">
        <v>1181</v>
      </c>
      <c r="J10" s="51" t="s">
        <v>1181</v>
      </c>
      <c r="K10" s="52"/>
      <c r="L10" s="53"/>
      <c r="M10" s="54" t="s">
        <v>1182</v>
      </c>
    </row>
    <row r="11" spans="1:17" ht="23.25" customHeight="1" x14ac:dyDescent="0.2">
      <c r="A11" s="404"/>
      <c r="B11" s="407"/>
      <c r="C11" s="50" t="s">
        <v>1183</v>
      </c>
      <c r="D11" s="55">
        <v>0</v>
      </c>
      <c r="E11" s="55">
        <v>0</v>
      </c>
      <c r="F11" s="55">
        <v>0</v>
      </c>
      <c r="G11" s="55">
        <v>0</v>
      </c>
      <c r="H11" s="55">
        <v>0</v>
      </c>
      <c r="I11" s="55">
        <v>0</v>
      </c>
      <c r="J11" s="55">
        <v>0</v>
      </c>
      <c r="K11" s="52"/>
      <c r="L11" s="53"/>
      <c r="M11" s="56">
        <v>0</v>
      </c>
    </row>
    <row r="12" spans="1:17" ht="23.25" customHeight="1" x14ac:dyDescent="0.2">
      <c r="A12" s="402">
        <v>3</v>
      </c>
      <c r="B12" s="405" t="s">
        <v>1185</v>
      </c>
      <c r="C12" s="45" t="s">
        <v>1177</v>
      </c>
      <c r="D12" s="46" t="e">
        <f>$M$12*D13</f>
        <v>#REF!</v>
      </c>
      <c r="E12" s="46" t="e">
        <f t="shared" ref="E12:J12" si="7">$M$12*E13</f>
        <v>#REF!</v>
      </c>
      <c r="F12" s="46" t="e">
        <f t="shared" si="7"/>
        <v>#REF!</v>
      </c>
      <c r="G12" s="47" t="e">
        <f t="shared" si="7"/>
        <v>#REF!</v>
      </c>
      <c r="H12" s="47" t="e">
        <f t="shared" si="7"/>
        <v>#REF!</v>
      </c>
      <c r="I12" s="47" t="e">
        <f t="shared" si="7"/>
        <v>#REF!</v>
      </c>
      <c r="J12" s="47" t="e">
        <f t="shared" si="7"/>
        <v>#REF!</v>
      </c>
      <c r="K12" s="46" t="e">
        <f>VLOOKUP(A12,#REF!,8,FALSE)</f>
        <v>#REF!</v>
      </c>
      <c r="L12" s="48"/>
      <c r="M12" s="46" t="e">
        <f>K12</f>
        <v>#REF!</v>
      </c>
      <c r="N12" s="43" t="e">
        <f>SUM(D12:J12)</f>
        <v>#REF!</v>
      </c>
      <c r="O12" s="40" t="e">
        <f t="shared" ref="O12:O13" si="8">N12=K12</f>
        <v>#REF!</v>
      </c>
      <c r="P12" s="43" t="e">
        <f>SUM(D12:J12)</f>
        <v>#REF!</v>
      </c>
      <c r="Q12" s="40" t="e">
        <f>P12=M12</f>
        <v>#REF!</v>
      </c>
    </row>
    <row r="13" spans="1:17" ht="21.75" customHeight="1" x14ac:dyDescent="0.2">
      <c r="A13" s="403"/>
      <c r="B13" s="406"/>
      <c r="C13" s="45" t="s">
        <v>1179</v>
      </c>
      <c r="D13" s="49">
        <v>0.4</v>
      </c>
      <c r="E13" s="49">
        <v>0.4</v>
      </c>
      <c r="F13" s="49">
        <v>0.2</v>
      </c>
      <c r="G13" s="49">
        <v>0</v>
      </c>
      <c r="H13" s="49">
        <v>0</v>
      </c>
      <c r="I13" s="49">
        <v>0</v>
      </c>
      <c r="J13" s="49">
        <v>0</v>
      </c>
      <c r="K13" s="46"/>
      <c r="L13" s="48"/>
      <c r="M13" s="49">
        <v>1</v>
      </c>
      <c r="N13" s="98">
        <f>SUM(D13:J13)</f>
        <v>1</v>
      </c>
      <c r="O13" s="40" t="b">
        <f t="shared" si="8"/>
        <v>0</v>
      </c>
    </row>
    <row r="14" spans="1:17" ht="13.5" customHeight="1" x14ac:dyDescent="0.2">
      <c r="A14" s="403"/>
      <c r="B14" s="406"/>
      <c r="C14" s="50" t="s">
        <v>1180</v>
      </c>
      <c r="D14" s="51" t="s">
        <v>1181</v>
      </c>
      <c r="E14" s="51" t="s">
        <v>1181</v>
      </c>
      <c r="F14" s="51" t="s">
        <v>1181</v>
      </c>
      <c r="G14" s="51" t="s">
        <v>1181</v>
      </c>
      <c r="H14" s="51" t="s">
        <v>1181</v>
      </c>
      <c r="I14" s="51" t="s">
        <v>1181</v>
      </c>
      <c r="J14" s="51" t="s">
        <v>1181</v>
      </c>
      <c r="K14" s="52"/>
      <c r="L14" s="53"/>
      <c r="M14" s="54" t="s">
        <v>1182</v>
      </c>
    </row>
    <row r="15" spans="1:17" ht="22.5" customHeight="1" x14ac:dyDescent="0.2">
      <c r="A15" s="404"/>
      <c r="B15" s="407"/>
      <c r="C15" s="50" t="s">
        <v>1183</v>
      </c>
      <c r="D15" s="55">
        <v>0</v>
      </c>
      <c r="E15" s="55">
        <v>0</v>
      </c>
      <c r="F15" s="55">
        <v>0</v>
      </c>
      <c r="G15" s="55">
        <v>0</v>
      </c>
      <c r="H15" s="55">
        <v>0</v>
      </c>
      <c r="I15" s="55">
        <v>0</v>
      </c>
      <c r="J15" s="55">
        <v>0</v>
      </c>
      <c r="K15" s="52"/>
      <c r="L15" s="53"/>
      <c r="M15" s="56">
        <v>0</v>
      </c>
    </row>
    <row r="16" spans="1:17" ht="18.75" customHeight="1" x14ac:dyDescent="0.2">
      <c r="A16" s="402">
        <v>4</v>
      </c>
      <c r="B16" s="405" t="s">
        <v>1186</v>
      </c>
      <c r="C16" s="45" t="s">
        <v>1177</v>
      </c>
      <c r="D16" s="46" t="e">
        <f>$M$16*D17</f>
        <v>#REF!</v>
      </c>
      <c r="E16" s="46" t="e">
        <f t="shared" ref="E16:J16" si="9">$M$16*E17</f>
        <v>#REF!</v>
      </c>
      <c r="F16" s="46" t="e">
        <f t="shared" si="9"/>
        <v>#REF!</v>
      </c>
      <c r="G16" s="46" t="e">
        <f t="shared" si="9"/>
        <v>#REF!</v>
      </c>
      <c r="H16" s="47" t="e">
        <f t="shared" si="9"/>
        <v>#REF!</v>
      </c>
      <c r="I16" s="47" t="e">
        <f t="shared" si="9"/>
        <v>#REF!</v>
      </c>
      <c r="J16" s="47" t="e">
        <f t="shared" si="9"/>
        <v>#REF!</v>
      </c>
      <c r="K16" s="46" t="e">
        <f>VLOOKUP(A16,#REF!,8,FALSE)</f>
        <v>#REF!</v>
      </c>
      <c r="L16" s="48"/>
      <c r="M16" s="46" t="e">
        <f>K16</f>
        <v>#REF!</v>
      </c>
      <c r="N16" s="43" t="e">
        <f>SUM(D16:J16)</f>
        <v>#REF!</v>
      </c>
      <c r="O16" s="40" t="e">
        <f t="shared" ref="O16:O17" si="10">N16=K16</f>
        <v>#REF!</v>
      </c>
      <c r="P16" s="43" t="e">
        <f>SUM(D16:J16)</f>
        <v>#REF!</v>
      </c>
      <c r="Q16" s="40" t="e">
        <f>P16=M16</f>
        <v>#REF!</v>
      </c>
    </row>
    <row r="17" spans="1:17" ht="25.5" customHeight="1" x14ac:dyDescent="0.2">
      <c r="A17" s="403"/>
      <c r="B17" s="406"/>
      <c r="C17" s="45" t="s">
        <v>1179</v>
      </c>
      <c r="D17" s="49">
        <v>0.1</v>
      </c>
      <c r="E17" s="49">
        <v>0.55000000000000004</v>
      </c>
      <c r="F17" s="49">
        <v>0.3</v>
      </c>
      <c r="G17" s="49">
        <v>0.05</v>
      </c>
      <c r="H17" s="49">
        <v>0</v>
      </c>
      <c r="I17" s="49">
        <v>0</v>
      </c>
      <c r="J17" s="49">
        <v>0</v>
      </c>
      <c r="K17" s="46"/>
      <c r="L17" s="48"/>
      <c r="M17" s="49">
        <v>1</v>
      </c>
      <c r="N17" s="98">
        <f>SUM(D17:J17)</f>
        <v>1</v>
      </c>
      <c r="O17" s="40" t="b">
        <f t="shared" si="10"/>
        <v>0</v>
      </c>
    </row>
    <row r="18" spans="1:17" ht="14.25" customHeight="1" x14ac:dyDescent="0.2">
      <c r="A18" s="403"/>
      <c r="B18" s="406"/>
      <c r="C18" s="50" t="s">
        <v>1180</v>
      </c>
      <c r="D18" s="51" t="s">
        <v>1181</v>
      </c>
      <c r="E18" s="51" t="s">
        <v>1181</v>
      </c>
      <c r="F18" s="51" t="s">
        <v>1181</v>
      </c>
      <c r="G18" s="51" t="s">
        <v>1181</v>
      </c>
      <c r="H18" s="51" t="s">
        <v>1181</v>
      </c>
      <c r="I18" s="51" t="s">
        <v>1181</v>
      </c>
      <c r="J18" s="51" t="s">
        <v>1181</v>
      </c>
      <c r="K18" s="52"/>
      <c r="L18" s="53"/>
      <c r="M18" s="54" t="s">
        <v>1182</v>
      </c>
    </row>
    <row r="19" spans="1:17" ht="20.25" customHeight="1" x14ac:dyDescent="0.2">
      <c r="A19" s="404"/>
      <c r="B19" s="407"/>
      <c r="C19" s="50" t="s">
        <v>1183</v>
      </c>
      <c r="D19" s="55">
        <v>0</v>
      </c>
      <c r="E19" s="55">
        <v>0</v>
      </c>
      <c r="F19" s="55">
        <v>0</v>
      </c>
      <c r="G19" s="55">
        <v>0</v>
      </c>
      <c r="H19" s="55">
        <v>0</v>
      </c>
      <c r="I19" s="55">
        <v>0</v>
      </c>
      <c r="J19" s="55">
        <v>0</v>
      </c>
      <c r="K19" s="52"/>
      <c r="L19" s="53"/>
      <c r="M19" s="56">
        <v>0</v>
      </c>
    </row>
    <row r="20" spans="1:17" ht="19.5" customHeight="1" x14ac:dyDescent="0.2">
      <c r="A20" s="402">
        <v>5</v>
      </c>
      <c r="B20" s="405" t="s">
        <v>1187</v>
      </c>
      <c r="C20" s="45" t="s">
        <v>1177</v>
      </c>
      <c r="D20" s="47" t="e">
        <f>$M$20*D21</f>
        <v>#REF!</v>
      </c>
      <c r="E20" s="46" t="e">
        <f t="shared" ref="E20:J20" si="11">$M$20*E21</f>
        <v>#REF!</v>
      </c>
      <c r="F20" s="46" t="e">
        <f t="shared" si="11"/>
        <v>#REF!</v>
      </c>
      <c r="G20" s="46" t="e">
        <f t="shared" si="11"/>
        <v>#REF!</v>
      </c>
      <c r="H20" s="47" t="e">
        <f t="shared" si="11"/>
        <v>#REF!</v>
      </c>
      <c r="I20" s="47" t="e">
        <f t="shared" si="11"/>
        <v>#REF!</v>
      </c>
      <c r="J20" s="47" t="e">
        <f t="shared" si="11"/>
        <v>#REF!</v>
      </c>
      <c r="K20" s="46" t="e">
        <f>VLOOKUP(A20,#REF!,8,FALSE)</f>
        <v>#REF!</v>
      </c>
      <c r="L20" s="48"/>
      <c r="M20" s="46" t="e">
        <f>K20</f>
        <v>#REF!</v>
      </c>
      <c r="N20" s="43" t="e">
        <f>SUM(D20:J20)</f>
        <v>#REF!</v>
      </c>
      <c r="O20" s="40" t="e">
        <f t="shared" ref="O20:O21" si="12">N20=K20</f>
        <v>#REF!</v>
      </c>
      <c r="P20" s="43" t="e">
        <f>SUM(D20:J20)</f>
        <v>#REF!</v>
      </c>
      <c r="Q20" s="40" t="e">
        <f>P20=M20</f>
        <v>#REF!</v>
      </c>
    </row>
    <row r="21" spans="1:17" ht="27.75" customHeight="1" x14ac:dyDescent="0.2">
      <c r="A21" s="403"/>
      <c r="B21" s="406"/>
      <c r="C21" s="45" t="s">
        <v>1179</v>
      </c>
      <c r="D21" s="49">
        <v>0</v>
      </c>
      <c r="E21" s="49">
        <v>0.2</v>
      </c>
      <c r="F21" s="49">
        <v>0.4</v>
      </c>
      <c r="G21" s="49">
        <v>0.4</v>
      </c>
      <c r="H21" s="49">
        <v>0</v>
      </c>
      <c r="I21" s="49">
        <v>0</v>
      </c>
      <c r="J21" s="49">
        <v>0</v>
      </c>
      <c r="K21" s="46"/>
      <c r="L21" s="48"/>
      <c r="M21" s="49">
        <v>1</v>
      </c>
      <c r="N21" s="98">
        <f>SUM(D21:J21)</f>
        <v>1</v>
      </c>
      <c r="O21" s="40" t="b">
        <f t="shared" si="12"/>
        <v>0</v>
      </c>
    </row>
    <row r="22" spans="1:17" ht="13.5" customHeight="1" x14ac:dyDescent="0.2">
      <c r="A22" s="403"/>
      <c r="B22" s="406"/>
      <c r="C22" s="50" t="s">
        <v>1180</v>
      </c>
      <c r="D22" s="51" t="s">
        <v>1181</v>
      </c>
      <c r="E22" s="51" t="s">
        <v>1181</v>
      </c>
      <c r="F22" s="51" t="s">
        <v>1181</v>
      </c>
      <c r="G22" s="51" t="s">
        <v>1181</v>
      </c>
      <c r="H22" s="51" t="s">
        <v>1181</v>
      </c>
      <c r="I22" s="51" t="s">
        <v>1181</v>
      </c>
      <c r="J22" s="51" t="s">
        <v>1181</v>
      </c>
      <c r="K22" s="52"/>
      <c r="L22" s="53"/>
      <c r="M22" s="54" t="s">
        <v>1182</v>
      </c>
    </row>
    <row r="23" spans="1:17" ht="22.5" customHeight="1" x14ac:dyDescent="0.2">
      <c r="A23" s="404"/>
      <c r="B23" s="407"/>
      <c r="C23" s="50" t="s">
        <v>1183</v>
      </c>
      <c r="D23" s="55">
        <v>0</v>
      </c>
      <c r="E23" s="55">
        <v>0</v>
      </c>
      <c r="F23" s="55">
        <v>0</v>
      </c>
      <c r="G23" s="55">
        <v>0</v>
      </c>
      <c r="H23" s="55">
        <v>0</v>
      </c>
      <c r="I23" s="55">
        <v>0</v>
      </c>
      <c r="J23" s="55">
        <v>0</v>
      </c>
      <c r="K23" s="52"/>
      <c r="L23" s="53"/>
      <c r="M23" s="56">
        <v>0</v>
      </c>
    </row>
    <row r="24" spans="1:17" ht="20.25" customHeight="1" x14ac:dyDescent="0.2">
      <c r="A24" s="402">
        <v>6</v>
      </c>
      <c r="B24" s="405" t="s">
        <v>1188</v>
      </c>
      <c r="C24" s="45" t="s">
        <v>1177</v>
      </c>
      <c r="D24" s="47" t="e">
        <f>$M$24*D25</f>
        <v>#REF!</v>
      </c>
      <c r="E24" s="47" t="e">
        <f t="shared" ref="E24:J24" si="13">$M$24*E25</f>
        <v>#REF!</v>
      </c>
      <c r="F24" s="47" t="e">
        <f t="shared" si="13"/>
        <v>#REF!</v>
      </c>
      <c r="G24" s="47" t="e">
        <f t="shared" si="13"/>
        <v>#REF!</v>
      </c>
      <c r="H24" s="47" t="e">
        <f t="shared" si="13"/>
        <v>#REF!</v>
      </c>
      <c r="I24" s="47" t="e">
        <f t="shared" si="13"/>
        <v>#REF!</v>
      </c>
      <c r="J24" s="47" t="e">
        <f t="shared" si="13"/>
        <v>#REF!</v>
      </c>
      <c r="K24" s="46" t="e">
        <f>VLOOKUP(A24,#REF!,8,FALSE)</f>
        <v>#REF!</v>
      </c>
      <c r="L24" s="48"/>
      <c r="M24" s="46" t="e">
        <f>K24</f>
        <v>#REF!</v>
      </c>
      <c r="N24" s="43" t="e">
        <f>SUM(D24:J24)</f>
        <v>#REF!</v>
      </c>
      <c r="O24" s="40" t="e">
        <f t="shared" ref="O24:O25" si="14">N24=K24</f>
        <v>#REF!</v>
      </c>
      <c r="P24" s="43" t="e">
        <f>SUM(D24:J24)</f>
        <v>#REF!</v>
      </c>
      <c r="Q24" s="40" t="e">
        <f>P24=M24</f>
        <v>#REF!</v>
      </c>
    </row>
    <row r="25" spans="1:17" ht="18.75" customHeight="1" x14ac:dyDescent="0.2">
      <c r="A25" s="403"/>
      <c r="B25" s="406"/>
      <c r="C25" s="45" t="s">
        <v>1179</v>
      </c>
      <c r="D25" s="49">
        <v>0</v>
      </c>
      <c r="E25" s="49">
        <v>0</v>
      </c>
      <c r="F25" s="49">
        <v>0.05</v>
      </c>
      <c r="G25" s="49">
        <v>0.4</v>
      </c>
      <c r="H25" s="49">
        <v>0.4</v>
      </c>
      <c r="I25" s="49">
        <v>0.15</v>
      </c>
      <c r="J25" s="49">
        <v>0</v>
      </c>
      <c r="K25" s="46"/>
      <c r="L25" s="48"/>
      <c r="M25" s="49">
        <v>1</v>
      </c>
      <c r="N25" s="98">
        <f>SUM(D25:J25)</f>
        <v>1</v>
      </c>
      <c r="O25" s="40" t="b">
        <f t="shared" si="14"/>
        <v>0</v>
      </c>
    </row>
    <row r="26" spans="1:17" ht="18" customHeight="1" x14ac:dyDescent="0.2">
      <c r="A26" s="403"/>
      <c r="B26" s="406"/>
      <c r="C26" s="50" t="s">
        <v>1180</v>
      </c>
      <c r="D26" s="51" t="s">
        <v>1181</v>
      </c>
      <c r="E26" s="51" t="s">
        <v>1181</v>
      </c>
      <c r="F26" s="51" t="s">
        <v>1181</v>
      </c>
      <c r="G26" s="51" t="s">
        <v>1181</v>
      </c>
      <c r="H26" s="51" t="s">
        <v>1181</v>
      </c>
      <c r="I26" s="51" t="s">
        <v>1181</v>
      </c>
      <c r="J26" s="51" t="s">
        <v>1181</v>
      </c>
      <c r="K26" s="52"/>
      <c r="L26" s="53"/>
      <c r="M26" s="54" t="s">
        <v>1182</v>
      </c>
    </row>
    <row r="27" spans="1:17" ht="19.5" customHeight="1" x14ac:dyDescent="0.2">
      <c r="A27" s="404"/>
      <c r="B27" s="407"/>
      <c r="C27" s="50" t="s">
        <v>1183</v>
      </c>
      <c r="D27" s="55">
        <v>0</v>
      </c>
      <c r="E27" s="55">
        <v>0</v>
      </c>
      <c r="F27" s="55">
        <v>0</v>
      </c>
      <c r="G27" s="55">
        <v>0</v>
      </c>
      <c r="H27" s="55">
        <v>0</v>
      </c>
      <c r="I27" s="55">
        <v>0</v>
      </c>
      <c r="J27" s="55">
        <v>0</v>
      </c>
      <c r="K27" s="52"/>
      <c r="L27" s="53"/>
      <c r="M27" s="56">
        <v>0</v>
      </c>
    </row>
    <row r="28" spans="1:17" ht="22.5" customHeight="1" x14ac:dyDescent="0.2">
      <c r="A28" s="402">
        <v>7</v>
      </c>
      <c r="B28" s="405" t="s">
        <v>1189</v>
      </c>
      <c r="C28" s="45" t="s">
        <v>1177</v>
      </c>
      <c r="D28" s="47" t="e">
        <f>$M$28*D29</f>
        <v>#REF!</v>
      </c>
      <c r="E28" s="47" t="e">
        <f t="shared" ref="E28:J28" si="15">$M$28*E29</f>
        <v>#REF!</v>
      </c>
      <c r="F28" s="47" t="e">
        <f t="shared" si="15"/>
        <v>#REF!</v>
      </c>
      <c r="G28" s="47" t="e">
        <f t="shared" si="15"/>
        <v>#REF!</v>
      </c>
      <c r="H28" s="47" t="e">
        <f t="shared" si="15"/>
        <v>#REF!</v>
      </c>
      <c r="I28" s="47" t="e">
        <f t="shared" si="15"/>
        <v>#REF!</v>
      </c>
      <c r="J28" s="47" t="e">
        <f t="shared" si="15"/>
        <v>#REF!</v>
      </c>
      <c r="K28" s="46" t="e">
        <f>VLOOKUP(A28,#REF!,8,FALSE)</f>
        <v>#REF!</v>
      </c>
      <c r="L28" s="48"/>
      <c r="M28" s="46" t="e">
        <f>K28</f>
        <v>#REF!</v>
      </c>
      <c r="N28" s="43" t="e">
        <f>SUM(D28:J28)</f>
        <v>#REF!</v>
      </c>
      <c r="O28" s="40" t="e">
        <f t="shared" ref="O28:O29" si="16">N28=K28</f>
        <v>#REF!</v>
      </c>
      <c r="P28" s="43" t="e">
        <f>SUM(D28:J28)</f>
        <v>#REF!</v>
      </c>
      <c r="Q28" s="40" t="e">
        <f>P28=M28</f>
        <v>#REF!</v>
      </c>
    </row>
    <row r="29" spans="1:17" ht="24" customHeight="1" x14ac:dyDescent="0.2">
      <c r="A29" s="403"/>
      <c r="B29" s="406"/>
      <c r="C29" s="45" t="s">
        <v>1179</v>
      </c>
      <c r="D29" s="49">
        <v>0</v>
      </c>
      <c r="E29" s="49">
        <v>0</v>
      </c>
      <c r="F29" s="49">
        <v>0.2</v>
      </c>
      <c r="G29" s="49">
        <v>0.25</v>
      </c>
      <c r="H29" s="49">
        <v>0.45</v>
      </c>
      <c r="I29" s="49">
        <v>0.1</v>
      </c>
      <c r="J29" s="49">
        <v>0</v>
      </c>
      <c r="K29" s="46"/>
      <c r="L29" s="48"/>
      <c r="M29" s="49">
        <v>1</v>
      </c>
      <c r="N29" s="98">
        <f>SUM(D29:J29)</f>
        <v>1</v>
      </c>
      <c r="O29" s="40" t="b">
        <f t="shared" si="16"/>
        <v>0</v>
      </c>
    </row>
    <row r="30" spans="1:17" ht="13.5" customHeight="1" x14ac:dyDescent="0.2">
      <c r="A30" s="403"/>
      <c r="B30" s="406"/>
      <c r="C30" s="50" t="s">
        <v>1180</v>
      </c>
      <c r="D30" s="51" t="s">
        <v>1181</v>
      </c>
      <c r="E30" s="51" t="s">
        <v>1181</v>
      </c>
      <c r="F30" s="51" t="s">
        <v>1181</v>
      </c>
      <c r="G30" s="51" t="s">
        <v>1181</v>
      </c>
      <c r="H30" s="51" t="s">
        <v>1181</v>
      </c>
      <c r="I30" s="51" t="s">
        <v>1181</v>
      </c>
      <c r="J30" s="51" t="s">
        <v>1181</v>
      </c>
      <c r="K30" s="52"/>
      <c r="L30" s="53"/>
      <c r="M30" s="54" t="s">
        <v>1182</v>
      </c>
    </row>
    <row r="31" spans="1:17" ht="19.5" customHeight="1" x14ac:dyDescent="0.2">
      <c r="A31" s="404"/>
      <c r="B31" s="407"/>
      <c r="C31" s="50" t="s">
        <v>1183</v>
      </c>
      <c r="D31" s="55">
        <v>0</v>
      </c>
      <c r="E31" s="55">
        <v>0</v>
      </c>
      <c r="F31" s="55">
        <v>0</v>
      </c>
      <c r="G31" s="55">
        <v>0</v>
      </c>
      <c r="H31" s="55">
        <v>0</v>
      </c>
      <c r="I31" s="55">
        <v>0</v>
      </c>
      <c r="J31" s="55">
        <v>0</v>
      </c>
      <c r="K31" s="52"/>
      <c r="L31" s="53"/>
      <c r="M31" s="56">
        <v>0</v>
      </c>
    </row>
    <row r="32" spans="1:17" ht="20.25" customHeight="1" x14ac:dyDescent="0.2">
      <c r="A32" s="402">
        <v>8</v>
      </c>
      <c r="B32" s="405" t="s">
        <v>1190</v>
      </c>
      <c r="C32" s="45" t="s">
        <v>1177</v>
      </c>
      <c r="D32" s="47" t="e">
        <f>$M$32*D33</f>
        <v>#REF!</v>
      </c>
      <c r="E32" s="47" t="e">
        <f t="shared" ref="E32:J32" si="17">$M$32*E33</f>
        <v>#REF!</v>
      </c>
      <c r="F32" s="47" t="e">
        <f t="shared" si="17"/>
        <v>#REF!</v>
      </c>
      <c r="G32" s="47" t="e">
        <f t="shared" si="17"/>
        <v>#REF!</v>
      </c>
      <c r="H32" s="47" t="e">
        <f t="shared" si="17"/>
        <v>#REF!</v>
      </c>
      <c r="I32" s="47" t="e">
        <f t="shared" si="17"/>
        <v>#REF!</v>
      </c>
      <c r="J32" s="47" t="e">
        <f t="shared" si="17"/>
        <v>#REF!</v>
      </c>
      <c r="K32" s="46" t="e">
        <f>VLOOKUP(A32,#REF!,8,FALSE)</f>
        <v>#REF!</v>
      </c>
      <c r="L32" s="48"/>
      <c r="M32" s="46" t="e">
        <f>K32</f>
        <v>#REF!</v>
      </c>
      <c r="N32" s="43" t="e">
        <f>SUM(D32:J32)</f>
        <v>#REF!</v>
      </c>
      <c r="O32" s="40" t="e">
        <f t="shared" ref="O32:O33" si="18">N32=K32</f>
        <v>#REF!</v>
      </c>
      <c r="P32" s="43" t="e">
        <f>SUM(D32:J32)</f>
        <v>#REF!</v>
      </c>
      <c r="Q32" s="40" t="e">
        <f>P32=M32</f>
        <v>#REF!</v>
      </c>
    </row>
    <row r="33" spans="1:17" ht="24" customHeight="1" x14ac:dyDescent="0.2">
      <c r="A33" s="403"/>
      <c r="B33" s="406"/>
      <c r="C33" s="45" t="s">
        <v>1179</v>
      </c>
      <c r="D33" s="49">
        <v>0</v>
      </c>
      <c r="E33" s="49">
        <v>0</v>
      </c>
      <c r="F33" s="49">
        <v>0</v>
      </c>
      <c r="G33" s="49">
        <v>0</v>
      </c>
      <c r="H33" s="49">
        <v>0</v>
      </c>
      <c r="I33" s="49">
        <v>0.5</v>
      </c>
      <c r="J33" s="49">
        <v>0.5</v>
      </c>
      <c r="K33" s="46"/>
      <c r="L33" s="48"/>
      <c r="M33" s="49">
        <v>1</v>
      </c>
      <c r="N33" s="98">
        <f>SUM(D33:J33)</f>
        <v>1</v>
      </c>
      <c r="O33" s="40" t="b">
        <f t="shared" si="18"/>
        <v>0</v>
      </c>
    </row>
    <row r="34" spans="1:17" ht="14.25" customHeight="1" x14ac:dyDescent="0.2">
      <c r="A34" s="403"/>
      <c r="B34" s="406"/>
      <c r="C34" s="50" t="s">
        <v>1180</v>
      </c>
      <c r="D34" s="51" t="s">
        <v>1181</v>
      </c>
      <c r="E34" s="51" t="s">
        <v>1181</v>
      </c>
      <c r="F34" s="51" t="s">
        <v>1181</v>
      </c>
      <c r="G34" s="51" t="s">
        <v>1181</v>
      </c>
      <c r="H34" s="51" t="s">
        <v>1181</v>
      </c>
      <c r="I34" s="51" t="s">
        <v>1181</v>
      </c>
      <c r="J34" s="51" t="s">
        <v>1181</v>
      </c>
      <c r="K34" s="52"/>
      <c r="L34" s="53"/>
      <c r="M34" s="54" t="s">
        <v>1182</v>
      </c>
    </row>
    <row r="35" spans="1:17" ht="18.75" customHeight="1" x14ac:dyDescent="0.2">
      <c r="A35" s="404"/>
      <c r="B35" s="407"/>
      <c r="C35" s="50" t="s">
        <v>1183</v>
      </c>
      <c r="D35" s="55">
        <v>0</v>
      </c>
      <c r="E35" s="55">
        <v>0</v>
      </c>
      <c r="F35" s="55">
        <v>0</v>
      </c>
      <c r="G35" s="55">
        <v>0</v>
      </c>
      <c r="H35" s="55">
        <v>0</v>
      </c>
      <c r="I35" s="55">
        <v>0</v>
      </c>
      <c r="J35" s="55">
        <v>0</v>
      </c>
      <c r="K35" s="52"/>
      <c r="L35" s="53"/>
      <c r="M35" s="56">
        <v>0</v>
      </c>
    </row>
    <row r="36" spans="1:17" ht="23.25" customHeight="1" x14ac:dyDescent="0.2">
      <c r="A36" s="402">
        <v>9</v>
      </c>
      <c r="B36" s="405" t="s">
        <v>1191</v>
      </c>
      <c r="C36" s="45" t="s">
        <v>1177</v>
      </c>
      <c r="D36" s="47" t="e">
        <f>$M$36*D37</f>
        <v>#REF!</v>
      </c>
      <c r="E36" s="47" t="e">
        <f t="shared" ref="E36:J36" si="19">$M$36*E37</f>
        <v>#REF!</v>
      </c>
      <c r="F36" s="47" t="e">
        <f t="shared" si="19"/>
        <v>#REF!</v>
      </c>
      <c r="G36" s="47" t="e">
        <f t="shared" si="19"/>
        <v>#REF!</v>
      </c>
      <c r="H36" s="47" t="e">
        <f t="shared" si="19"/>
        <v>#REF!</v>
      </c>
      <c r="I36" s="47" t="e">
        <f t="shared" si="19"/>
        <v>#REF!</v>
      </c>
      <c r="J36" s="47" t="e">
        <f t="shared" si="19"/>
        <v>#REF!</v>
      </c>
      <c r="K36" s="46" t="e">
        <f>VLOOKUP(A36,#REF!,8,FALSE)</f>
        <v>#REF!</v>
      </c>
      <c r="L36" s="48"/>
      <c r="M36" s="46" t="e">
        <f>K36</f>
        <v>#REF!</v>
      </c>
      <c r="N36" s="43" t="e">
        <f>SUM(D36:J36)</f>
        <v>#REF!</v>
      </c>
      <c r="O36" s="40" t="e">
        <f t="shared" ref="O36:O37" si="20">N36=K36</f>
        <v>#REF!</v>
      </c>
      <c r="P36" s="43" t="e">
        <f>SUM(D36:J36)</f>
        <v>#REF!</v>
      </c>
      <c r="Q36" s="40" t="e">
        <f>P36=M36</f>
        <v>#REF!</v>
      </c>
    </row>
    <row r="37" spans="1:17" ht="20.25" customHeight="1" x14ac:dyDescent="0.2">
      <c r="A37" s="403"/>
      <c r="B37" s="406"/>
      <c r="C37" s="45" t="s">
        <v>1179</v>
      </c>
      <c r="D37" s="49">
        <v>0</v>
      </c>
      <c r="E37" s="49">
        <v>0</v>
      </c>
      <c r="F37" s="49">
        <v>0</v>
      </c>
      <c r="G37" s="49">
        <v>0.25</v>
      </c>
      <c r="H37" s="49">
        <v>0.25</v>
      </c>
      <c r="I37" s="49">
        <v>0.5</v>
      </c>
      <c r="J37" s="49">
        <v>0</v>
      </c>
      <c r="K37" s="46"/>
      <c r="L37" s="48"/>
      <c r="M37" s="49">
        <v>1</v>
      </c>
      <c r="N37" s="98">
        <f>SUM(D37:J37)</f>
        <v>1</v>
      </c>
      <c r="O37" s="40" t="b">
        <f t="shared" si="20"/>
        <v>0</v>
      </c>
    </row>
    <row r="38" spans="1:17" ht="14.25" customHeight="1" x14ac:dyDescent="0.2">
      <c r="A38" s="403"/>
      <c r="B38" s="406"/>
      <c r="C38" s="50" t="s">
        <v>1180</v>
      </c>
      <c r="D38" s="51" t="s">
        <v>1181</v>
      </c>
      <c r="E38" s="51" t="s">
        <v>1181</v>
      </c>
      <c r="F38" s="51" t="s">
        <v>1181</v>
      </c>
      <c r="G38" s="51" t="s">
        <v>1181</v>
      </c>
      <c r="H38" s="51" t="s">
        <v>1181</v>
      </c>
      <c r="I38" s="51" t="s">
        <v>1181</v>
      </c>
      <c r="J38" s="51" t="s">
        <v>1181</v>
      </c>
      <c r="K38" s="52"/>
      <c r="L38" s="53"/>
      <c r="M38" s="54" t="s">
        <v>1182</v>
      </c>
    </row>
    <row r="39" spans="1:17" ht="21" customHeight="1" x14ac:dyDescent="0.2">
      <c r="A39" s="404"/>
      <c r="B39" s="407"/>
      <c r="C39" s="50" t="s">
        <v>1183</v>
      </c>
      <c r="D39" s="55">
        <v>0</v>
      </c>
      <c r="E39" s="55">
        <v>0</v>
      </c>
      <c r="F39" s="55">
        <v>0</v>
      </c>
      <c r="G39" s="55">
        <v>0</v>
      </c>
      <c r="H39" s="55">
        <v>0</v>
      </c>
      <c r="I39" s="55">
        <v>0</v>
      </c>
      <c r="J39" s="55">
        <v>0</v>
      </c>
      <c r="K39" s="52"/>
      <c r="L39" s="53"/>
      <c r="M39" s="56">
        <v>0</v>
      </c>
    </row>
    <row r="40" spans="1:17" ht="21.75" customHeight="1" x14ac:dyDescent="0.2">
      <c r="A40" s="402">
        <v>10</v>
      </c>
      <c r="B40" s="405" t="s">
        <v>1192</v>
      </c>
      <c r="C40" s="45" t="s">
        <v>1177</v>
      </c>
      <c r="D40" s="47" t="e">
        <f>$M$40*D41</f>
        <v>#REF!</v>
      </c>
      <c r="E40" s="47" t="e">
        <f t="shared" ref="E40:J40" si="21">$M$40*E41</f>
        <v>#REF!</v>
      </c>
      <c r="F40" s="47" t="e">
        <f t="shared" si="21"/>
        <v>#REF!</v>
      </c>
      <c r="G40" s="47" t="e">
        <f t="shared" si="21"/>
        <v>#REF!</v>
      </c>
      <c r="H40" s="47" t="e">
        <f t="shared" si="21"/>
        <v>#REF!</v>
      </c>
      <c r="I40" s="47" t="e">
        <f t="shared" si="21"/>
        <v>#REF!</v>
      </c>
      <c r="J40" s="47" t="e">
        <f t="shared" si="21"/>
        <v>#REF!</v>
      </c>
      <c r="K40" s="46" t="e">
        <f>VLOOKUP(A40,#REF!,8,FALSE)</f>
        <v>#REF!</v>
      </c>
      <c r="L40" s="48"/>
      <c r="M40" s="46" t="e">
        <f>K40</f>
        <v>#REF!</v>
      </c>
      <c r="N40" s="43" t="e">
        <f>SUM(D40:J40)</f>
        <v>#REF!</v>
      </c>
      <c r="O40" s="40" t="e">
        <f t="shared" ref="O40:O41" si="22">N40=K40</f>
        <v>#REF!</v>
      </c>
      <c r="P40" s="43" t="e">
        <f>SUM(D40:J40)</f>
        <v>#REF!</v>
      </c>
      <c r="Q40" s="40" t="e">
        <f>P40=M40</f>
        <v>#REF!</v>
      </c>
    </row>
    <row r="41" spans="1:17" ht="20.25" customHeight="1" x14ac:dyDescent="0.2">
      <c r="A41" s="403"/>
      <c r="B41" s="406"/>
      <c r="C41" s="45" t="s">
        <v>1179</v>
      </c>
      <c r="D41" s="49">
        <v>0</v>
      </c>
      <c r="E41" s="49">
        <v>0</v>
      </c>
      <c r="F41" s="49">
        <v>0</v>
      </c>
      <c r="G41" s="49">
        <v>0</v>
      </c>
      <c r="H41" s="49">
        <v>0.15</v>
      </c>
      <c r="I41" s="49">
        <v>0.45</v>
      </c>
      <c r="J41" s="49">
        <v>0.4</v>
      </c>
      <c r="K41" s="46"/>
      <c r="L41" s="48"/>
      <c r="M41" s="49">
        <v>1</v>
      </c>
      <c r="N41" s="98">
        <f>SUM(D41:J41)</f>
        <v>1</v>
      </c>
      <c r="O41" s="40" t="b">
        <f t="shared" si="22"/>
        <v>0</v>
      </c>
    </row>
    <row r="42" spans="1:17" ht="11.25" customHeight="1" x14ac:dyDescent="0.2">
      <c r="A42" s="403"/>
      <c r="B42" s="406"/>
      <c r="C42" s="50" t="s">
        <v>1180</v>
      </c>
      <c r="D42" s="51" t="s">
        <v>1181</v>
      </c>
      <c r="E42" s="51" t="s">
        <v>1181</v>
      </c>
      <c r="F42" s="51" t="s">
        <v>1181</v>
      </c>
      <c r="G42" s="51" t="s">
        <v>1181</v>
      </c>
      <c r="H42" s="51" t="s">
        <v>1181</v>
      </c>
      <c r="I42" s="51" t="s">
        <v>1181</v>
      </c>
      <c r="J42" s="51" t="s">
        <v>1181</v>
      </c>
      <c r="K42" s="52"/>
      <c r="L42" s="53"/>
      <c r="M42" s="54" t="s">
        <v>1182</v>
      </c>
    </row>
    <row r="43" spans="1:17" ht="15" customHeight="1" x14ac:dyDescent="0.2">
      <c r="A43" s="404"/>
      <c r="B43" s="407"/>
      <c r="C43" s="50" t="s">
        <v>1183</v>
      </c>
      <c r="D43" s="55">
        <v>0</v>
      </c>
      <c r="E43" s="55">
        <v>0</v>
      </c>
      <c r="F43" s="55">
        <v>0</v>
      </c>
      <c r="G43" s="55">
        <v>0</v>
      </c>
      <c r="H43" s="55">
        <v>0</v>
      </c>
      <c r="I43" s="55">
        <v>0</v>
      </c>
      <c r="J43" s="55">
        <v>0</v>
      </c>
      <c r="K43" s="52"/>
      <c r="L43" s="53"/>
      <c r="M43" s="56">
        <v>0</v>
      </c>
    </row>
    <row r="44" spans="1:17" ht="22.5" customHeight="1" x14ac:dyDescent="0.2">
      <c r="A44" s="402">
        <v>11</v>
      </c>
      <c r="B44" s="405" t="s">
        <v>1193</v>
      </c>
      <c r="C44" s="45" t="s">
        <v>1177</v>
      </c>
      <c r="D44" s="47" t="e">
        <f>$M$44*D45</f>
        <v>#REF!</v>
      </c>
      <c r="E44" s="47" t="e">
        <f t="shared" ref="E44:J44" si="23">$M$44*E45</f>
        <v>#REF!</v>
      </c>
      <c r="F44" s="47" t="e">
        <f t="shared" si="23"/>
        <v>#REF!</v>
      </c>
      <c r="G44" s="47" t="e">
        <f t="shared" si="23"/>
        <v>#REF!</v>
      </c>
      <c r="H44" s="47" t="e">
        <f t="shared" si="23"/>
        <v>#REF!</v>
      </c>
      <c r="I44" s="47" t="e">
        <f t="shared" si="23"/>
        <v>#REF!</v>
      </c>
      <c r="J44" s="47" t="e">
        <f t="shared" si="23"/>
        <v>#REF!</v>
      </c>
      <c r="K44" s="46" t="e">
        <f>VLOOKUP(A44,#REF!,8,FALSE)</f>
        <v>#REF!</v>
      </c>
      <c r="L44" s="48"/>
      <c r="M44" s="46" t="e">
        <f>K44</f>
        <v>#REF!</v>
      </c>
      <c r="N44" s="43" t="e">
        <f>SUM(D44:J44)</f>
        <v>#REF!</v>
      </c>
      <c r="O44" s="40" t="e">
        <f t="shared" ref="O44:O45" si="24">N44=K44</f>
        <v>#REF!</v>
      </c>
      <c r="P44" s="43" t="e">
        <f>SUM(D44:J44)</f>
        <v>#REF!</v>
      </c>
      <c r="Q44" s="40" t="e">
        <f>P44=M44</f>
        <v>#REF!</v>
      </c>
    </row>
    <row r="45" spans="1:17" ht="24" customHeight="1" x14ac:dyDescent="0.2">
      <c r="A45" s="403"/>
      <c r="B45" s="406"/>
      <c r="C45" s="45" t="s">
        <v>1179</v>
      </c>
      <c r="D45" s="49">
        <v>0</v>
      </c>
      <c r="E45" s="49">
        <v>0</v>
      </c>
      <c r="F45" s="49">
        <v>0</v>
      </c>
      <c r="G45" s="49">
        <v>0.2</v>
      </c>
      <c r="H45" s="49">
        <v>0.3</v>
      </c>
      <c r="I45" s="49">
        <v>0.5</v>
      </c>
      <c r="J45" s="49">
        <v>0</v>
      </c>
      <c r="K45" s="46"/>
      <c r="L45" s="48"/>
      <c r="M45" s="49">
        <v>1</v>
      </c>
      <c r="N45" s="98">
        <f>SUM(D45:J45)</f>
        <v>1</v>
      </c>
      <c r="O45" s="40" t="b">
        <f t="shared" si="24"/>
        <v>0</v>
      </c>
    </row>
    <row r="46" spans="1:17" ht="15.75" customHeight="1" x14ac:dyDescent="0.2">
      <c r="A46" s="403"/>
      <c r="B46" s="406"/>
      <c r="C46" s="50" t="s">
        <v>1180</v>
      </c>
      <c r="D46" s="51" t="s">
        <v>1181</v>
      </c>
      <c r="E46" s="51" t="s">
        <v>1181</v>
      </c>
      <c r="F46" s="51" t="s">
        <v>1181</v>
      </c>
      <c r="G46" s="51" t="s">
        <v>1181</v>
      </c>
      <c r="H46" s="51" t="s">
        <v>1181</v>
      </c>
      <c r="I46" s="51" t="s">
        <v>1181</v>
      </c>
      <c r="J46" s="51" t="s">
        <v>1181</v>
      </c>
      <c r="K46" s="52"/>
      <c r="L46" s="53"/>
      <c r="M46" s="54" t="s">
        <v>1182</v>
      </c>
    </row>
    <row r="47" spans="1:17" ht="15" customHeight="1" x14ac:dyDescent="0.2">
      <c r="A47" s="404"/>
      <c r="B47" s="407"/>
      <c r="C47" s="50" t="s">
        <v>1183</v>
      </c>
      <c r="D47" s="55">
        <v>0</v>
      </c>
      <c r="E47" s="55">
        <v>0</v>
      </c>
      <c r="F47" s="55">
        <v>0</v>
      </c>
      <c r="G47" s="55">
        <v>0</v>
      </c>
      <c r="H47" s="55">
        <v>0</v>
      </c>
      <c r="I47" s="55">
        <v>0</v>
      </c>
      <c r="J47" s="55">
        <v>0</v>
      </c>
      <c r="K47" s="52"/>
      <c r="L47" s="53"/>
      <c r="M47" s="56">
        <v>0</v>
      </c>
    </row>
    <row r="48" spans="1:17" ht="20.25" customHeight="1" x14ac:dyDescent="0.2">
      <c r="A48" s="402">
        <v>12</v>
      </c>
      <c r="B48" s="405" t="s">
        <v>1194</v>
      </c>
      <c r="C48" s="45" t="s">
        <v>1177</v>
      </c>
      <c r="D48" s="47" t="e">
        <f>$M$48*D49</f>
        <v>#REF!</v>
      </c>
      <c r="E48" s="47" t="e">
        <f t="shared" ref="E48:J48" si="25">$M$48*E49</f>
        <v>#REF!</v>
      </c>
      <c r="F48" s="47" t="e">
        <f t="shared" si="25"/>
        <v>#REF!</v>
      </c>
      <c r="G48" s="47" t="e">
        <f t="shared" si="25"/>
        <v>#REF!</v>
      </c>
      <c r="H48" s="47" t="e">
        <f t="shared" si="25"/>
        <v>#REF!</v>
      </c>
      <c r="I48" s="47" t="e">
        <f t="shared" si="25"/>
        <v>#REF!</v>
      </c>
      <c r="J48" s="47" t="e">
        <f t="shared" si="25"/>
        <v>#REF!</v>
      </c>
      <c r="K48" s="46" t="e">
        <f>VLOOKUP(A48,#REF!,8,FALSE)</f>
        <v>#REF!</v>
      </c>
      <c r="L48" s="48"/>
      <c r="M48" s="46" t="e">
        <f>K48</f>
        <v>#REF!</v>
      </c>
      <c r="N48" s="43" t="e">
        <f>SUM(D48:J48)</f>
        <v>#REF!</v>
      </c>
      <c r="O48" s="40" t="e">
        <f t="shared" ref="O48:O49" si="26">N48=K48</f>
        <v>#REF!</v>
      </c>
      <c r="P48" s="43" t="e">
        <f>SUM(D48:J48)</f>
        <v>#REF!</v>
      </c>
      <c r="Q48" s="40" t="e">
        <f>P48=M48</f>
        <v>#REF!</v>
      </c>
    </row>
    <row r="49" spans="1:17" x14ac:dyDescent="0.2">
      <c r="A49" s="403"/>
      <c r="B49" s="406"/>
      <c r="C49" s="45" t="s">
        <v>1179</v>
      </c>
      <c r="D49" s="49">
        <v>2.5000000000000001E-2</v>
      </c>
      <c r="E49" s="49">
        <v>2.5000000000000001E-2</v>
      </c>
      <c r="F49" s="49">
        <v>2.5000000000000001E-2</v>
      </c>
      <c r="G49" s="49">
        <v>0.3</v>
      </c>
      <c r="H49" s="49">
        <v>0.3</v>
      </c>
      <c r="I49" s="49">
        <v>0.2</v>
      </c>
      <c r="J49" s="49">
        <v>0.125</v>
      </c>
      <c r="K49" s="46"/>
      <c r="L49" s="48"/>
      <c r="M49" s="49">
        <v>1</v>
      </c>
      <c r="N49" s="98">
        <f>SUM(D49:J49)</f>
        <v>1</v>
      </c>
      <c r="O49" s="40" t="b">
        <f t="shared" si="26"/>
        <v>0</v>
      </c>
    </row>
    <row r="50" spans="1:17" ht="20.25" customHeight="1" x14ac:dyDescent="0.2">
      <c r="A50" s="403"/>
      <c r="B50" s="406"/>
      <c r="C50" s="50" t="s">
        <v>1180</v>
      </c>
      <c r="D50" s="51" t="s">
        <v>1181</v>
      </c>
      <c r="E50" s="51" t="s">
        <v>1181</v>
      </c>
      <c r="F50" s="51" t="s">
        <v>1181</v>
      </c>
      <c r="G50" s="51" t="s">
        <v>1181</v>
      </c>
      <c r="H50" s="51" t="s">
        <v>1181</v>
      </c>
      <c r="I50" s="51" t="s">
        <v>1181</v>
      </c>
      <c r="J50" s="51" t="s">
        <v>1181</v>
      </c>
      <c r="K50" s="52"/>
      <c r="L50" s="53"/>
      <c r="M50" s="53"/>
    </row>
    <row r="51" spans="1:17" ht="21" customHeight="1" x14ac:dyDescent="0.2">
      <c r="A51" s="404"/>
      <c r="B51" s="407"/>
      <c r="C51" s="50" t="s">
        <v>1183</v>
      </c>
      <c r="D51" s="55">
        <v>0</v>
      </c>
      <c r="E51" s="55">
        <v>0</v>
      </c>
      <c r="F51" s="55">
        <v>0</v>
      </c>
      <c r="G51" s="55">
        <v>0</v>
      </c>
      <c r="H51" s="55">
        <v>0</v>
      </c>
      <c r="I51" s="55">
        <v>0</v>
      </c>
      <c r="J51" s="55">
        <v>0</v>
      </c>
      <c r="K51" s="52"/>
      <c r="L51" s="53"/>
      <c r="M51" s="56">
        <v>0</v>
      </c>
    </row>
    <row r="52" spans="1:17" ht="21" customHeight="1" x14ac:dyDescent="0.2">
      <c r="A52" s="402">
        <v>13</v>
      </c>
      <c r="B52" s="405" t="s">
        <v>1195</v>
      </c>
      <c r="C52" s="45" t="s">
        <v>1177</v>
      </c>
      <c r="D52" s="47" t="e">
        <f>$M$52*D53</f>
        <v>#REF!</v>
      </c>
      <c r="E52" s="47" t="e">
        <f t="shared" ref="E52:J52" si="27">$M$52*E53</f>
        <v>#REF!</v>
      </c>
      <c r="F52" s="47" t="e">
        <f t="shared" si="27"/>
        <v>#REF!</v>
      </c>
      <c r="G52" s="47" t="e">
        <f t="shared" si="27"/>
        <v>#REF!</v>
      </c>
      <c r="H52" s="47" t="e">
        <f t="shared" si="27"/>
        <v>#REF!</v>
      </c>
      <c r="I52" s="47" t="e">
        <f t="shared" si="27"/>
        <v>#REF!</v>
      </c>
      <c r="J52" s="47" t="e">
        <f t="shared" si="27"/>
        <v>#REF!</v>
      </c>
      <c r="K52" s="46" t="e">
        <f>VLOOKUP(A52,#REF!,8,FALSE)</f>
        <v>#REF!</v>
      </c>
      <c r="L52" s="48"/>
      <c r="M52" s="46" t="e">
        <f>K52</f>
        <v>#REF!</v>
      </c>
      <c r="N52" s="43" t="e">
        <f>SUM(D52:J52)</f>
        <v>#REF!</v>
      </c>
      <c r="O52" s="40" t="e">
        <f t="shared" ref="O52:O53" si="28">N52=K52</f>
        <v>#REF!</v>
      </c>
      <c r="P52" s="43" t="e">
        <f>SUM(D52:J52)</f>
        <v>#REF!</v>
      </c>
      <c r="Q52" s="40" t="e">
        <f>P52=M52</f>
        <v>#REF!</v>
      </c>
    </row>
    <row r="53" spans="1:17" x14ac:dyDescent="0.2">
      <c r="A53" s="403"/>
      <c r="B53" s="406"/>
      <c r="C53" s="45" t="s">
        <v>1179</v>
      </c>
      <c r="D53" s="49">
        <v>0</v>
      </c>
      <c r="E53" s="49">
        <v>0</v>
      </c>
      <c r="F53" s="49">
        <v>2.5000000000000001E-2</v>
      </c>
      <c r="G53" s="49">
        <v>0.3</v>
      </c>
      <c r="H53" s="49">
        <v>0.3</v>
      </c>
      <c r="I53" s="49">
        <v>0.25</v>
      </c>
      <c r="J53" s="49">
        <v>0.125</v>
      </c>
      <c r="K53" s="46"/>
      <c r="L53" s="48"/>
      <c r="M53" s="49">
        <v>1</v>
      </c>
      <c r="N53" s="98">
        <f>SUM(D53:J53)</f>
        <v>1</v>
      </c>
      <c r="O53" s="40" t="b">
        <f t="shared" si="28"/>
        <v>0</v>
      </c>
    </row>
    <row r="54" spans="1:17" ht="13.5" customHeight="1" x14ac:dyDescent="0.2">
      <c r="A54" s="403"/>
      <c r="B54" s="406"/>
      <c r="C54" s="50" t="s">
        <v>1180</v>
      </c>
      <c r="D54" s="51" t="s">
        <v>1181</v>
      </c>
      <c r="E54" s="51" t="s">
        <v>1181</v>
      </c>
      <c r="F54" s="51" t="s">
        <v>1181</v>
      </c>
      <c r="G54" s="51" t="s">
        <v>1181</v>
      </c>
      <c r="H54" s="51" t="s">
        <v>1181</v>
      </c>
      <c r="I54" s="51" t="s">
        <v>1181</v>
      </c>
      <c r="J54" s="51" t="s">
        <v>1181</v>
      </c>
      <c r="K54" s="52"/>
      <c r="L54" s="53"/>
      <c r="M54" s="53"/>
    </row>
    <row r="55" spans="1:17" ht="14.25" customHeight="1" x14ac:dyDescent="0.2">
      <c r="A55" s="404"/>
      <c r="B55" s="407"/>
      <c r="C55" s="50" t="s">
        <v>1183</v>
      </c>
      <c r="D55" s="55">
        <v>0</v>
      </c>
      <c r="E55" s="55">
        <v>0</v>
      </c>
      <c r="F55" s="55">
        <v>0</v>
      </c>
      <c r="G55" s="55">
        <v>0</v>
      </c>
      <c r="H55" s="55">
        <v>0</v>
      </c>
      <c r="I55" s="55">
        <v>0</v>
      </c>
      <c r="J55" s="55">
        <v>0</v>
      </c>
      <c r="K55" s="52"/>
      <c r="L55" s="53"/>
      <c r="M55" s="56">
        <v>0</v>
      </c>
    </row>
    <row r="56" spans="1:17" x14ac:dyDescent="0.2">
      <c r="A56" s="402">
        <v>14</v>
      </c>
      <c r="B56" s="405" t="s">
        <v>1196</v>
      </c>
      <c r="C56" s="45" t="s">
        <v>1177</v>
      </c>
      <c r="D56" s="47" t="e">
        <f>$M$56*D57</f>
        <v>#REF!</v>
      </c>
      <c r="E56" s="47" t="e">
        <f t="shared" ref="E56:F56" si="29">$M$56*E57</f>
        <v>#REF!</v>
      </c>
      <c r="F56" s="47" t="e">
        <f t="shared" si="29"/>
        <v>#REF!</v>
      </c>
      <c r="G56" s="47" t="e">
        <f t="shared" ref="G56" si="30">$M$56*G57</f>
        <v>#REF!</v>
      </c>
      <c r="H56" s="47" t="e">
        <f t="shared" ref="H56" si="31">$M$56*H57</f>
        <v>#REF!</v>
      </c>
      <c r="I56" s="47" t="e">
        <f t="shared" ref="I56" si="32">$M$56*I57</f>
        <v>#REF!</v>
      </c>
      <c r="J56" s="47" t="e">
        <f t="shared" ref="J56" si="33">$M$56*J57</f>
        <v>#REF!</v>
      </c>
      <c r="K56" s="46" t="e">
        <f>VLOOKUP(A56,#REF!,8,FALSE)</f>
        <v>#REF!</v>
      </c>
      <c r="L56" s="48"/>
      <c r="M56" s="46" t="e">
        <f>K56</f>
        <v>#REF!</v>
      </c>
      <c r="N56" s="43" t="e">
        <f>SUM(D56:J56)</f>
        <v>#REF!</v>
      </c>
      <c r="O56" s="40" t="e">
        <f t="shared" ref="O56:O57" si="34">N56=K56</f>
        <v>#REF!</v>
      </c>
      <c r="P56" s="43" t="e">
        <f>SUM(D56:J56)</f>
        <v>#REF!</v>
      </c>
      <c r="Q56" s="40" t="e">
        <f>P56=M56</f>
        <v>#REF!</v>
      </c>
    </row>
    <row r="57" spans="1:17" x14ac:dyDescent="0.2">
      <c r="A57" s="403"/>
      <c r="B57" s="406"/>
      <c r="C57" s="45" t="s">
        <v>1179</v>
      </c>
      <c r="D57" s="49">
        <v>0</v>
      </c>
      <c r="E57" s="49">
        <v>0</v>
      </c>
      <c r="F57" s="49">
        <v>0.17499999999999999</v>
      </c>
      <c r="G57" s="49">
        <v>0.17499999999999999</v>
      </c>
      <c r="H57" s="49">
        <v>0.22500000000000001</v>
      </c>
      <c r="I57" s="49">
        <v>0.22500000000000001</v>
      </c>
      <c r="J57" s="49">
        <v>0.2</v>
      </c>
      <c r="K57" s="46"/>
      <c r="L57" s="48"/>
      <c r="M57" s="49">
        <v>1</v>
      </c>
      <c r="N57" s="98">
        <f>SUM(D57:J57)</f>
        <v>1</v>
      </c>
      <c r="O57" s="40" t="b">
        <f t="shared" si="34"/>
        <v>0</v>
      </c>
    </row>
    <row r="58" spans="1:17" ht="15.75" customHeight="1" x14ac:dyDescent="0.2">
      <c r="A58" s="403"/>
      <c r="B58" s="406"/>
      <c r="C58" s="50" t="s">
        <v>1180</v>
      </c>
      <c r="D58" s="51" t="s">
        <v>1181</v>
      </c>
      <c r="E58" s="51" t="s">
        <v>1181</v>
      </c>
      <c r="F58" s="51" t="s">
        <v>1181</v>
      </c>
      <c r="G58" s="51" t="s">
        <v>1181</v>
      </c>
      <c r="H58" s="51" t="s">
        <v>1181</v>
      </c>
      <c r="I58" s="51" t="s">
        <v>1181</v>
      </c>
      <c r="J58" s="51" t="s">
        <v>1181</v>
      </c>
      <c r="K58" s="52"/>
      <c r="L58" s="53"/>
      <c r="M58" s="53"/>
    </row>
    <row r="59" spans="1:17" ht="21.75" customHeight="1" x14ac:dyDescent="0.2">
      <c r="A59" s="404"/>
      <c r="B59" s="407"/>
      <c r="C59" s="50" t="s">
        <v>1183</v>
      </c>
      <c r="D59" s="55">
        <v>0</v>
      </c>
      <c r="E59" s="55">
        <v>0</v>
      </c>
      <c r="F59" s="55">
        <v>0</v>
      </c>
      <c r="G59" s="55">
        <v>0</v>
      </c>
      <c r="H59" s="55">
        <v>0</v>
      </c>
      <c r="I59" s="55">
        <v>0</v>
      </c>
      <c r="J59" s="55">
        <v>0</v>
      </c>
      <c r="K59" s="52"/>
      <c r="L59" s="53"/>
      <c r="M59" s="56">
        <v>0</v>
      </c>
    </row>
    <row r="60" spans="1:17" x14ac:dyDescent="0.2">
      <c r="A60" s="402">
        <v>15</v>
      </c>
      <c r="B60" s="405" t="s">
        <v>1197</v>
      </c>
      <c r="C60" s="45" t="s">
        <v>1177</v>
      </c>
      <c r="D60" s="47" t="e">
        <f>$M$60*D61</f>
        <v>#REF!</v>
      </c>
      <c r="E60" s="47" t="e">
        <f t="shared" ref="E60:J60" si="35">$M$60*E61</f>
        <v>#REF!</v>
      </c>
      <c r="F60" s="47" t="e">
        <f t="shared" si="35"/>
        <v>#REF!</v>
      </c>
      <c r="G60" s="47" t="e">
        <f t="shared" si="35"/>
        <v>#REF!</v>
      </c>
      <c r="H60" s="47" t="e">
        <f t="shared" si="35"/>
        <v>#REF!</v>
      </c>
      <c r="I60" s="47" t="e">
        <f t="shared" si="35"/>
        <v>#REF!</v>
      </c>
      <c r="J60" s="47" t="e">
        <f t="shared" si="35"/>
        <v>#REF!</v>
      </c>
      <c r="K60" s="46" t="e">
        <f>VLOOKUP(A60,#REF!,8,FALSE)</f>
        <v>#REF!</v>
      </c>
      <c r="L60" s="48"/>
      <c r="M60" s="46" t="e">
        <f>K60</f>
        <v>#REF!</v>
      </c>
      <c r="N60" s="43" t="e">
        <f>SUM(D60:J60)</f>
        <v>#REF!</v>
      </c>
      <c r="O60" s="40" t="e">
        <f t="shared" ref="O60:O61" si="36">N60=K60</f>
        <v>#REF!</v>
      </c>
      <c r="P60" s="43" t="e">
        <f>SUM(D60:J60)</f>
        <v>#REF!</v>
      </c>
      <c r="Q60" s="40" t="e">
        <f>P60=M60</f>
        <v>#REF!</v>
      </c>
    </row>
    <row r="61" spans="1:17" x14ac:dyDescent="0.2">
      <c r="A61" s="403"/>
      <c r="B61" s="406"/>
      <c r="C61" s="45" t="s">
        <v>1179</v>
      </c>
      <c r="D61" s="49">
        <v>0</v>
      </c>
      <c r="E61" s="49">
        <v>0</v>
      </c>
      <c r="F61" s="49">
        <v>0</v>
      </c>
      <c r="G61" s="49">
        <v>0</v>
      </c>
      <c r="H61" s="49">
        <v>0</v>
      </c>
      <c r="I61" s="49">
        <v>0.5</v>
      </c>
      <c r="J61" s="49">
        <v>0.5</v>
      </c>
      <c r="K61" s="46"/>
      <c r="L61" s="48"/>
      <c r="M61" s="49">
        <v>1</v>
      </c>
      <c r="N61" s="98">
        <f>SUM(D61:J61)</f>
        <v>1</v>
      </c>
      <c r="O61" s="40" t="b">
        <f t="shared" si="36"/>
        <v>0</v>
      </c>
    </row>
    <row r="62" spans="1:17" ht="15.75" customHeight="1" x14ac:dyDescent="0.2">
      <c r="A62" s="403"/>
      <c r="B62" s="406"/>
      <c r="C62" s="50" t="s">
        <v>1180</v>
      </c>
      <c r="D62" s="51" t="s">
        <v>1181</v>
      </c>
      <c r="E62" s="51" t="s">
        <v>1181</v>
      </c>
      <c r="F62" s="51" t="s">
        <v>1181</v>
      </c>
      <c r="G62" s="51" t="s">
        <v>1181</v>
      </c>
      <c r="H62" s="51" t="s">
        <v>1181</v>
      </c>
      <c r="I62" s="51" t="s">
        <v>1181</v>
      </c>
      <c r="J62" s="51" t="s">
        <v>1181</v>
      </c>
      <c r="K62" s="52"/>
      <c r="L62" s="53"/>
      <c r="M62" s="53"/>
    </row>
    <row r="63" spans="1:17" ht="18.75" customHeight="1" x14ac:dyDescent="0.2">
      <c r="A63" s="404"/>
      <c r="B63" s="407"/>
      <c r="C63" s="50" t="s">
        <v>1183</v>
      </c>
      <c r="D63" s="55">
        <v>0</v>
      </c>
      <c r="E63" s="55">
        <v>0</v>
      </c>
      <c r="F63" s="55">
        <v>0</v>
      </c>
      <c r="G63" s="55">
        <v>0</v>
      </c>
      <c r="H63" s="55">
        <v>0</v>
      </c>
      <c r="I63" s="55">
        <v>0</v>
      </c>
      <c r="J63" s="55">
        <v>0</v>
      </c>
      <c r="K63" s="52"/>
      <c r="L63" s="53"/>
      <c r="M63" s="56">
        <v>0</v>
      </c>
    </row>
    <row r="64" spans="1:17" x14ac:dyDescent="0.2">
      <c r="A64" s="402">
        <v>16</v>
      </c>
      <c r="B64" s="405" t="s">
        <v>1198</v>
      </c>
      <c r="C64" s="45" t="s">
        <v>1177</v>
      </c>
      <c r="D64" s="47" t="e">
        <f>$M$64*D65</f>
        <v>#REF!</v>
      </c>
      <c r="E64" s="47" t="e">
        <f t="shared" ref="E64:J64" si="37">$M$64*E65</f>
        <v>#REF!</v>
      </c>
      <c r="F64" s="47" t="e">
        <f t="shared" si="37"/>
        <v>#REF!</v>
      </c>
      <c r="G64" s="47" t="e">
        <f t="shared" si="37"/>
        <v>#REF!</v>
      </c>
      <c r="H64" s="47" t="e">
        <f t="shared" si="37"/>
        <v>#REF!</v>
      </c>
      <c r="I64" s="47" t="e">
        <f t="shared" si="37"/>
        <v>#REF!</v>
      </c>
      <c r="J64" s="47" t="e">
        <f t="shared" si="37"/>
        <v>#REF!</v>
      </c>
      <c r="K64" s="46" t="e">
        <f>VLOOKUP(A64,#REF!,8,FALSE)</f>
        <v>#REF!</v>
      </c>
      <c r="L64" s="48"/>
      <c r="M64" s="46" t="e">
        <f>K64</f>
        <v>#REF!</v>
      </c>
      <c r="N64" s="43" t="e">
        <f>SUM(D64:J64)</f>
        <v>#REF!</v>
      </c>
      <c r="O64" s="40" t="e">
        <f t="shared" ref="O64:O65" si="38">N64=K64</f>
        <v>#REF!</v>
      </c>
      <c r="P64" s="43" t="e">
        <f>SUM(D64:J64)</f>
        <v>#REF!</v>
      </c>
      <c r="Q64" s="40" t="e">
        <f>P64=M64</f>
        <v>#REF!</v>
      </c>
    </row>
    <row r="65" spans="1:17" x14ac:dyDescent="0.2">
      <c r="A65" s="403"/>
      <c r="B65" s="406"/>
      <c r="C65" s="45" t="s">
        <v>1179</v>
      </c>
      <c r="D65" s="49">
        <v>0</v>
      </c>
      <c r="E65" s="49">
        <v>0</v>
      </c>
      <c r="F65" s="49">
        <v>0</v>
      </c>
      <c r="G65" s="49">
        <v>0</v>
      </c>
      <c r="H65" s="49">
        <v>0</v>
      </c>
      <c r="I65" s="49">
        <v>0.5</v>
      </c>
      <c r="J65" s="49">
        <v>0.5</v>
      </c>
      <c r="K65" s="46"/>
      <c r="L65" s="48"/>
      <c r="M65" s="49">
        <v>1</v>
      </c>
      <c r="N65" s="98">
        <f>SUM(D65:J65)</f>
        <v>1</v>
      </c>
      <c r="O65" s="40" t="b">
        <f t="shared" si="38"/>
        <v>0</v>
      </c>
    </row>
    <row r="66" spans="1:17" ht="12.75" customHeight="1" x14ac:dyDescent="0.2">
      <c r="A66" s="403"/>
      <c r="B66" s="406"/>
      <c r="C66" s="50" t="s">
        <v>1180</v>
      </c>
      <c r="D66" s="51" t="s">
        <v>1181</v>
      </c>
      <c r="E66" s="51" t="s">
        <v>1181</v>
      </c>
      <c r="F66" s="51" t="s">
        <v>1181</v>
      </c>
      <c r="G66" s="51" t="s">
        <v>1181</v>
      </c>
      <c r="H66" s="51" t="s">
        <v>1181</v>
      </c>
      <c r="I66" s="51" t="s">
        <v>1181</v>
      </c>
      <c r="J66" s="51" t="s">
        <v>1181</v>
      </c>
      <c r="K66" s="52"/>
      <c r="L66" s="53"/>
      <c r="M66" s="53"/>
    </row>
    <row r="67" spans="1:17" ht="22.5" customHeight="1" x14ac:dyDescent="0.2">
      <c r="A67" s="404"/>
      <c r="B67" s="407"/>
      <c r="C67" s="50" t="s">
        <v>1183</v>
      </c>
      <c r="D67" s="55">
        <v>0</v>
      </c>
      <c r="E67" s="55">
        <v>0</v>
      </c>
      <c r="F67" s="55">
        <v>0</v>
      </c>
      <c r="G67" s="55">
        <v>0</v>
      </c>
      <c r="H67" s="55">
        <v>0</v>
      </c>
      <c r="I67" s="55">
        <v>0</v>
      </c>
      <c r="J67" s="55">
        <v>0</v>
      </c>
      <c r="K67" s="52"/>
      <c r="L67" s="53"/>
      <c r="M67" s="56">
        <v>0</v>
      </c>
    </row>
    <row r="68" spans="1:17" x14ac:dyDescent="0.2">
      <c r="A68" s="402">
        <v>17</v>
      </c>
      <c r="B68" s="405" t="s">
        <v>1199</v>
      </c>
      <c r="C68" s="45" t="s">
        <v>1177</v>
      </c>
      <c r="D68" s="47" t="e">
        <f>$M$68*D69</f>
        <v>#REF!</v>
      </c>
      <c r="E68" s="47" t="e">
        <f t="shared" ref="E68:J68" si="39">$M$68*E69</f>
        <v>#REF!</v>
      </c>
      <c r="F68" s="47" t="e">
        <f t="shared" si="39"/>
        <v>#REF!</v>
      </c>
      <c r="G68" s="47" t="e">
        <f t="shared" si="39"/>
        <v>#REF!</v>
      </c>
      <c r="H68" s="47" t="e">
        <f t="shared" si="39"/>
        <v>#REF!</v>
      </c>
      <c r="I68" s="47" t="e">
        <f t="shared" si="39"/>
        <v>#REF!</v>
      </c>
      <c r="J68" s="47" t="e">
        <f t="shared" si="39"/>
        <v>#REF!</v>
      </c>
      <c r="K68" s="46" t="e">
        <f>VLOOKUP(A68,#REF!,8,FALSE)</f>
        <v>#REF!</v>
      </c>
      <c r="L68" s="48"/>
      <c r="M68" s="46" t="e">
        <f>K68</f>
        <v>#REF!</v>
      </c>
      <c r="N68" s="43" t="e">
        <f>SUM(D68:J68)</f>
        <v>#REF!</v>
      </c>
      <c r="O68" s="40" t="e">
        <f t="shared" ref="O68:O69" si="40">N68=K68</f>
        <v>#REF!</v>
      </c>
      <c r="P68" s="43" t="e">
        <f>SUM(D68:J68)</f>
        <v>#REF!</v>
      </c>
      <c r="Q68" s="40" t="e">
        <f>P68=M68</f>
        <v>#REF!</v>
      </c>
    </row>
    <row r="69" spans="1:17" x14ac:dyDescent="0.2">
      <c r="A69" s="403"/>
      <c r="B69" s="406"/>
      <c r="C69" s="45" t="s">
        <v>1179</v>
      </c>
      <c r="D69" s="49">
        <v>0</v>
      </c>
      <c r="E69" s="49">
        <v>0</v>
      </c>
      <c r="F69" s="49">
        <v>0</v>
      </c>
      <c r="G69" s="49">
        <v>0</v>
      </c>
      <c r="H69" s="49">
        <v>0.3</v>
      </c>
      <c r="I69" s="49">
        <v>0.5</v>
      </c>
      <c r="J69" s="49">
        <v>0.2</v>
      </c>
      <c r="K69" s="46"/>
      <c r="L69" s="48"/>
      <c r="M69" s="49">
        <v>1</v>
      </c>
      <c r="N69" s="98">
        <f>SUM(D69:J69)</f>
        <v>1</v>
      </c>
      <c r="O69" s="40" t="b">
        <f t="shared" si="40"/>
        <v>0</v>
      </c>
    </row>
    <row r="70" spans="1:17" ht="14.25" customHeight="1" x14ac:dyDescent="0.2">
      <c r="A70" s="403"/>
      <c r="B70" s="406"/>
      <c r="C70" s="50" t="s">
        <v>1180</v>
      </c>
      <c r="D70" s="51" t="s">
        <v>1181</v>
      </c>
      <c r="E70" s="51" t="s">
        <v>1181</v>
      </c>
      <c r="F70" s="51" t="s">
        <v>1181</v>
      </c>
      <c r="G70" s="51" t="s">
        <v>1181</v>
      </c>
      <c r="H70" s="51" t="s">
        <v>1181</v>
      </c>
      <c r="I70" s="51" t="s">
        <v>1181</v>
      </c>
      <c r="J70" s="51" t="s">
        <v>1181</v>
      </c>
      <c r="K70" s="52"/>
      <c r="L70" s="53"/>
      <c r="M70" s="54" t="s">
        <v>1182</v>
      </c>
    </row>
    <row r="71" spans="1:17" ht="18" customHeight="1" x14ac:dyDescent="0.2">
      <c r="A71" s="404"/>
      <c r="B71" s="407"/>
      <c r="C71" s="50" t="s">
        <v>1183</v>
      </c>
      <c r="D71" s="55">
        <v>0</v>
      </c>
      <c r="E71" s="55">
        <v>0</v>
      </c>
      <c r="F71" s="55">
        <v>0</v>
      </c>
      <c r="G71" s="55">
        <v>0</v>
      </c>
      <c r="H71" s="55">
        <v>0</v>
      </c>
      <c r="I71" s="55">
        <v>0</v>
      </c>
      <c r="J71" s="55">
        <v>0</v>
      </c>
      <c r="K71" s="52"/>
      <c r="L71" s="53"/>
      <c r="M71" s="56">
        <v>0</v>
      </c>
    </row>
    <row r="72" spans="1:17" x14ac:dyDescent="0.2">
      <c r="A72" s="402">
        <v>18</v>
      </c>
      <c r="B72" s="405" t="s">
        <v>1200</v>
      </c>
      <c r="C72" s="45" t="s">
        <v>1177</v>
      </c>
      <c r="D72" s="47" t="e">
        <f>$M$72*D73</f>
        <v>#REF!</v>
      </c>
      <c r="E72" s="47" t="e">
        <f t="shared" ref="E72:J72" si="41">$M$72*E73</f>
        <v>#REF!</v>
      </c>
      <c r="F72" s="47" t="e">
        <f t="shared" si="41"/>
        <v>#REF!</v>
      </c>
      <c r="G72" s="47" t="e">
        <f t="shared" si="41"/>
        <v>#REF!</v>
      </c>
      <c r="H72" s="47" t="e">
        <f t="shared" si="41"/>
        <v>#REF!</v>
      </c>
      <c r="I72" s="47" t="e">
        <f t="shared" si="41"/>
        <v>#REF!</v>
      </c>
      <c r="J72" s="47" t="e">
        <f t="shared" si="41"/>
        <v>#REF!</v>
      </c>
      <c r="K72" s="46" t="e">
        <f>VLOOKUP(A72,#REF!,8,FALSE)</f>
        <v>#REF!</v>
      </c>
      <c r="L72" s="48"/>
      <c r="M72" s="46" t="e">
        <f>K72</f>
        <v>#REF!</v>
      </c>
      <c r="N72" s="43" t="e">
        <f>SUM(D72:J72)</f>
        <v>#REF!</v>
      </c>
      <c r="O72" s="40" t="e">
        <f t="shared" ref="O72:O73" si="42">N72=K72</f>
        <v>#REF!</v>
      </c>
      <c r="P72" s="43" t="e">
        <f>SUM(D72:J72)</f>
        <v>#REF!</v>
      </c>
      <c r="Q72" s="40" t="e">
        <f>P72=M72</f>
        <v>#REF!</v>
      </c>
    </row>
    <row r="73" spans="1:17" x14ac:dyDescent="0.2">
      <c r="A73" s="403"/>
      <c r="B73" s="406"/>
      <c r="C73" s="45" t="s">
        <v>1179</v>
      </c>
      <c r="D73" s="49">
        <v>0</v>
      </c>
      <c r="E73" s="49">
        <v>0</v>
      </c>
      <c r="F73" s="49">
        <v>0.1</v>
      </c>
      <c r="G73" s="49">
        <v>0.1</v>
      </c>
      <c r="H73" s="49">
        <v>0.15</v>
      </c>
      <c r="I73" s="49">
        <v>0.45</v>
      </c>
      <c r="J73" s="49">
        <v>0.2</v>
      </c>
      <c r="K73" s="46"/>
      <c r="L73" s="48"/>
      <c r="M73" s="49">
        <v>1</v>
      </c>
      <c r="N73" s="98">
        <f>SUM(D73:J73)</f>
        <v>1</v>
      </c>
      <c r="O73" s="40" t="b">
        <f t="shared" si="42"/>
        <v>0</v>
      </c>
    </row>
    <row r="74" spans="1:17" ht="18.75" customHeight="1" x14ac:dyDescent="0.2">
      <c r="A74" s="403"/>
      <c r="B74" s="406"/>
      <c r="C74" s="50" t="s">
        <v>1180</v>
      </c>
      <c r="D74" s="51" t="s">
        <v>1181</v>
      </c>
      <c r="E74" s="51" t="s">
        <v>1181</v>
      </c>
      <c r="F74" s="51" t="s">
        <v>1181</v>
      </c>
      <c r="G74" s="51" t="s">
        <v>1181</v>
      </c>
      <c r="H74" s="51" t="s">
        <v>1181</v>
      </c>
      <c r="I74" s="51" t="s">
        <v>1181</v>
      </c>
      <c r="J74" s="51" t="s">
        <v>1181</v>
      </c>
      <c r="K74" s="52"/>
      <c r="L74" s="53"/>
      <c r="M74" s="53"/>
    </row>
    <row r="75" spans="1:17" ht="17.25" customHeight="1" x14ac:dyDescent="0.2">
      <c r="A75" s="404"/>
      <c r="B75" s="407"/>
      <c r="C75" s="50" t="s">
        <v>1183</v>
      </c>
      <c r="D75" s="55">
        <v>0</v>
      </c>
      <c r="E75" s="55">
        <v>0</v>
      </c>
      <c r="F75" s="55">
        <v>0</v>
      </c>
      <c r="G75" s="55">
        <v>0</v>
      </c>
      <c r="H75" s="55">
        <v>0</v>
      </c>
      <c r="I75" s="55">
        <v>0</v>
      </c>
      <c r="J75" s="55">
        <v>0</v>
      </c>
      <c r="K75" s="52"/>
      <c r="L75" s="53"/>
      <c r="M75" s="56">
        <v>0</v>
      </c>
    </row>
    <row r="76" spans="1:17" ht="21.75" customHeight="1" x14ac:dyDescent="0.2">
      <c r="A76" s="402">
        <v>19</v>
      </c>
      <c r="B76" s="405" t="s">
        <v>1201</v>
      </c>
      <c r="C76" s="45" t="s">
        <v>1177</v>
      </c>
      <c r="D76" s="47" t="e">
        <f>$M$76*D77</f>
        <v>#REF!</v>
      </c>
      <c r="E76" s="47" t="e">
        <f t="shared" ref="E76:J76" si="43">$M$76*E77</f>
        <v>#REF!</v>
      </c>
      <c r="F76" s="47" t="e">
        <f t="shared" si="43"/>
        <v>#REF!</v>
      </c>
      <c r="G76" s="47" t="e">
        <f t="shared" si="43"/>
        <v>#REF!</v>
      </c>
      <c r="H76" s="47" t="e">
        <f t="shared" si="43"/>
        <v>#REF!</v>
      </c>
      <c r="I76" s="47" t="e">
        <f t="shared" si="43"/>
        <v>#REF!</v>
      </c>
      <c r="J76" s="47" t="e">
        <f t="shared" si="43"/>
        <v>#REF!</v>
      </c>
      <c r="K76" s="46" t="e">
        <f>VLOOKUP(A76,#REF!,8,FALSE)</f>
        <v>#REF!</v>
      </c>
      <c r="L76" s="48"/>
      <c r="M76" s="46" t="e">
        <f>K76</f>
        <v>#REF!</v>
      </c>
      <c r="N76" s="43" t="e">
        <f>SUM(D76:J76)</f>
        <v>#REF!</v>
      </c>
      <c r="O76" s="40" t="e">
        <f t="shared" ref="O76:O77" si="44">N76=K76</f>
        <v>#REF!</v>
      </c>
      <c r="P76" s="43" t="e">
        <f>SUM(D76:J76)</f>
        <v>#REF!</v>
      </c>
      <c r="Q76" s="40" t="e">
        <f>P76=M76</f>
        <v>#REF!</v>
      </c>
    </row>
    <row r="77" spans="1:17" ht="19.5" customHeight="1" x14ac:dyDescent="0.2">
      <c r="A77" s="403"/>
      <c r="B77" s="406"/>
      <c r="C77" s="45" t="s">
        <v>1179</v>
      </c>
      <c r="D77" s="49">
        <v>0</v>
      </c>
      <c r="E77" s="49">
        <v>0</v>
      </c>
      <c r="F77" s="49">
        <v>0</v>
      </c>
      <c r="G77" s="49">
        <v>0</v>
      </c>
      <c r="H77" s="49">
        <v>0</v>
      </c>
      <c r="I77" s="49">
        <v>0</v>
      </c>
      <c r="J77" s="49">
        <v>1</v>
      </c>
      <c r="K77" s="46"/>
      <c r="L77" s="48"/>
      <c r="M77" s="49">
        <v>1</v>
      </c>
      <c r="N77" s="98">
        <f>SUM(D77:J77)</f>
        <v>1</v>
      </c>
      <c r="O77" s="40" t="b">
        <f t="shared" si="44"/>
        <v>0</v>
      </c>
    </row>
    <row r="78" spans="1:17" ht="15" customHeight="1" x14ac:dyDescent="0.2">
      <c r="A78" s="403"/>
      <c r="B78" s="406"/>
      <c r="C78" s="50" t="s">
        <v>1180</v>
      </c>
      <c r="D78" s="51" t="s">
        <v>1181</v>
      </c>
      <c r="E78" s="51" t="s">
        <v>1181</v>
      </c>
      <c r="F78" s="51" t="s">
        <v>1181</v>
      </c>
      <c r="G78" s="51" t="s">
        <v>1181</v>
      </c>
      <c r="H78" s="51" t="s">
        <v>1181</v>
      </c>
      <c r="I78" s="51" t="s">
        <v>1181</v>
      </c>
      <c r="J78" s="51" t="s">
        <v>1181</v>
      </c>
      <c r="K78" s="52"/>
      <c r="L78" s="53"/>
      <c r="M78" s="54" t="s">
        <v>1182</v>
      </c>
    </row>
    <row r="79" spans="1:17" ht="13.5" customHeight="1" x14ac:dyDescent="0.2">
      <c r="A79" s="404"/>
      <c r="B79" s="407"/>
      <c r="C79" s="50" t="s">
        <v>1183</v>
      </c>
      <c r="D79" s="55">
        <v>0</v>
      </c>
      <c r="E79" s="55">
        <v>0</v>
      </c>
      <c r="F79" s="55">
        <v>0</v>
      </c>
      <c r="G79" s="55">
        <v>0</v>
      </c>
      <c r="H79" s="55">
        <v>0</v>
      </c>
      <c r="I79" s="55">
        <v>0</v>
      </c>
      <c r="J79" s="55">
        <v>0</v>
      </c>
      <c r="K79" s="52"/>
      <c r="L79" s="53"/>
      <c r="M79" s="56">
        <v>0</v>
      </c>
    </row>
    <row r="80" spans="1:17" ht="24" customHeight="1" x14ac:dyDescent="0.2">
      <c r="A80" s="402">
        <v>20</v>
      </c>
      <c r="B80" s="405" t="s">
        <v>1202</v>
      </c>
      <c r="C80" s="45" t="s">
        <v>1177</v>
      </c>
      <c r="D80" s="47" t="e">
        <f>$M$80*D81</f>
        <v>#REF!</v>
      </c>
      <c r="E80" s="47" t="e">
        <f t="shared" ref="E80:J80" si="45">$M$80*E81</f>
        <v>#REF!</v>
      </c>
      <c r="F80" s="47" t="e">
        <f t="shared" si="45"/>
        <v>#REF!</v>
      </c>
      <c r="G80" s="47" t="e">
        <f t="shared" si="45"/>
        <v>#REF!</v>
      </c>
      <c r="H80" s="47" t="e">
        <f t="shared" si="45"/>
        <v>#REF!</v>
      </c>
      <c r="I80" s="47" t="e">
        <f t="shared" si="45"/>
        <v>#REF!</v>
      </c>
      <c r="J80" s="47" t="e">
        <f t="shared" si="45"/>
        <v>#REF!</v>
      </c>
      <c r="K80" s="46" t="e">
        <f>VLOOKUP(A80,#REF!,8,FALSE)</f>
        <v>#REF!</v>
      </c>
      <c r="L80" s="48"/>
      <c r="M80" s="46" t="e">
        <f>K80</f>
        <v>#REF!</v>
      </c>
      <c r="N80" s="43" t="e">
        <f>SUM(D80:J80)</f>
        <v>#REF!</v>
      </c>
      <c r="O80" s="40" t="e">
        <f t="shared" ref="O80:O81" si="46">N80=K80</f>
        <v>#REF!</v>
      </c>
      <c r="P80" s="43" t="e">
        <f>SUM(D80:J80)</f>
        <v>#REF!</v>
      </c>
      <c r="Q80" s="40" t="e">
        <f>P80=M80</f>
        <v>#REF!</v>
      </c>
    </row>
    <row r="81" spans="1:17" ht="23.25" customHeight="1" x14ac:dyDescent="0.2">
      <c r="A81" s="403"/>
      <c r="B81" s="406"/>
      <c r="C81" s="45" t="s">
        <v>1179</v>
      </c>
      <c r="D81" s="49">
        <v>0</v>
      </c>
      <c r="E81" s="49">
        <v>0</v>
      </c>
      <c r="F81" s="49">
        <v>0</v>
      </c>
      <c r="G81" s="49">
        <v>0</v>
      </c>
      <c r="H81" s="49">
        <v>0.2</v>
      </c>
      <c r="I81" s="49">
        <v>0.4</v>
      </c>
      <c r="J81" s="49">
        <v>0.4</v>
      </c>
      <c r="K81" s="46"/>
      <c r="L81" s="48"/>
      <c r="M81" s="49">
        <v>1</v>
      </c>
      <c r="N81" s="98">
        <f>SUM(D81:J81)</f>
        <v>1</v>
      </c>
      <c r="O81" s="40" t="b">
        <f t="shared" si="46"/>
        <v>0</v>
      </c>
    </row>
    <row r="82" spans="1:17" ht="17.25" customHeight="1" x14ac:dyDescent="0.2">
      <c r="A82" s="403"/>
      <c r="B82" s="406"/>
      <c r="C82" s="50" t="s">
        <v>1180</v>
      </c>
      <c r="D82" s="51" t="s">
        <v>1181</v>
      </c>
      <c r="E82" s="51" t="s">
        <v>1181</v>
      </c>
      <c r="F82" s="51" t="s">
        <v>1181</v>
      </c>
      <c r="G82" s="51" t="s">
        <v>1181</v>
      </c>
      <c r="H82" s="51" t="s">
        <v>1181</v>
      </c>
      <c r="I82" s="51" t="s">
        <v>1181</v>
      </c>
      <c r="J82" s="51" t="s">
        <v>1181</v>
      </c>
      <c r="K82" s="52"/>
      <c r="L82" s="53"/>
      <c r="M82" s="54" t="s">
        <v>1182</v>
      </c>
    </row>
    <row r="83" spans="1:17" ht="17.25" customHeight="1" x14ac:dyDescent="0.2">
      <c r="A83" s="404"/>
      <c r="B83" s="407"/>
      <c r="C83" s="50" t="s">
        <v>1183</v>
      </c>
      <c r="D83" s="55">
        <v>0</v>
      </c>
      <c r="E83" s="55">
        <v>0</v>
      </c>
      <c r="F83" s="55">
        <v>0</v>
      </c>
      <c r="G83" s="55">
        <v>0</v>
      </c>
      <c r="H83" s="55">
        <v>0</v>
      </c>
      <c r="I83" s="55">
        <v>0</v>
      </c>
      <c r="J83" s="55">
        <v>0</v>
      </c>
      <c r="K83" s="52"/>
      <c r="L83" s="53"/>
      <c r="M83" s="56">
        <v>0</v>
      </c>
    </row>
    <row r="84" spans="1:17" ht="19.5" customHeight="1" x14ac:dyDescent="0.2">
      <c r="A84" s="402">
        <v>21</v>
      </c>
      <c r="B84" s="405" t="s">
        <v>1203</v>
      </c>
      <c r="C84" s="45" t="s">
        <v>1177</v>
      </c>
      <c r="D84" s="47" t="e">
        <f>$M$84*D85</f>
        <v>#REF!</v>
      </c>
      <c r="E84" s="47" t="e">
        <f t="shared" ref="E84:J84" si="47">$M$84*E85</f>
        <v>#REF!</v>
      </c>
      <c r="F84" s="47" t="e">
        <f t="shared" si="47"/>
        <v>#REF!</v>
      </c>
      <c r="G84" s="47" t="e">
        <f t="shared" si="47"/>
        <v>#REF!</v>
      </c>
      <c r="H84" s="47" t="e">
        <f t="shared" si="47"/>
        <v>#REF!</v>
      </c>
      <c r="I84" s="47" t="e">
        <f t="shared" si="47"/>
        <v>#REF!</v>
      </c>
      <c r="J84" s="47" t="e">
        <f t="shared" si="47"/>
        <v>#REF!</v>
      </c>
      <c r="K84" s="46" t="e">
        <f>VLOOKUP(A84,#REF!,8,FALSE)</f>
        <v>#REF!</v>
      </c>
      <c r="L84" s="48"/>
      <c r="M84" s="46" t="e">
        <f>K84</f>
        <v>#REF!</v>
      </c>
      <c r="N84" s="43" t="e">
        <f>SUM(D84:J84)</f>
        <v>#REF!</v>
      </c>
      <c r="O84" s="40" t="e">
        <f t="shared" ref="O84:O85" si="48">N84=K84</f>
        <v>#REF!</v>
      </c>
      <c r="P84" s="43" t="e">
        <f>SUM(D84:J84)</f>
        <v>#REF!</v>
      </c>
      <c r="Q84" s="40" t="e">
        <f>P84=M84</f>
        <v>#REF!</v>
      </c>
    </row>
    <row r="85" spans="1:17" ht="22.5" customHeight="1" x14ac:dyDescent="0.2">
      <c r="A85" s="403"/>
      <c r="B85" s="406"/>
      <c r="C85" s="45" t="s">
        <v>1179</v>
      </c>
      <c r="D85" s="49">
        <v>0</v>
      </c>
      <c r="E85" s="49">
        <v>0.05</v>
      </c>
      <c r="F85" s="49">
        <v>0.05</v>
      </c>
      <c r="G85" s="49">
        <v>0.2</v>
      </c>
      <c r="H85" s="49">
        <v>0.2</v>
      </c>
      <c r="I85" s="49">
        <v>0.2</v>
      </c>
      <c r="J85" s="49">
        <v>0.3</v>
      </c>
      <c r="K85" s="46"/>
      <c r="L85" s="48"/>
      <c r="M85" s="49">
        <v>1</v>
      </c>
      <c r="N85" s="98">
        <f>SUM(D85:J85)</f>
        <v>1</v>
      </c>
      <c r="O85" s="40" t="b">
        <f t="shared" si="48"/>
        <v>0</v>
      </c>
    </row>
    <row r="86" spans="1:17" ht="15.75" customHeight="1" x14ac:dyDescent="0.2">
      <c r="A86" s="403"/>
      <c r="B86" s="406"/>
      <c r="C86" s="50" t="s">
        <v>1180</v>
      </c>
      <c r="D86" s="51" t="s">
        <v>1181</v>
      </c>
      <c r="E86" s="51" t="s">
        <v>1181</v>
      </c>
      <c r="F86" s="51" t="s">
        <v>1181</v>
      </c>
      <c r="G86" s="51" t="s">
        <v>1181</v>
      </c>
      <c r="H86" s="51" t="s">
        <v>1181</v>
      </c>
      <c r="I86" s="51" t="s">
        <v>1181</v>
      </c>
      <c r="J86" s="51" t="s">
        <v>1181</v>
      </c>
      <c r="K86" s="52"/>
      <c r="L86" s="53"/>
      <c r="M86" s="54" t="s">
        <v>1182</v>
      </c>
    </row>
    <row r="87" spans="1:17" ht="17.25" customHeight="1" x14ac:dyDescent="0.2">
      <c r="A87" s="404"/>
      <c r="B87" s="407"/>
      <c r="C87" s="50" t="s">
        <v>1183</v>
      </c>
      <c r="D87" s="55">
        <v>0</v>
      </c>
      <c r="E87" s="55">
        <v>0</v>
      </c>
      <c r="F87" s="55">
        <v>0</v>
      </c>
      <c r="G87" s="55">
        <v>0</v>
      </c>
      <c r="H87" s="55">
        <v>0</v>
      </c>
      <c r="I87" s="55">
        <v>0</v>
      </c>
      <c r="J87" s="55">
        <v>0</v>
      </c>
      <c r="K87" s="52"/>
      <c r="L87" s="53"/>
      <c r="M87" s="56">
        <v>0</v>
      </c>
    </row>
    <row r="88" spans="1:17" ht="21" customHeight="1" x14ac:dyDescent="0.2">
      <c r="A88" s="402">
        <v>22</v>
      </c>
      <c r="B88" s="405" t="s">
        <v>1204</v>
      </c>
      <c r="C88" s="45" t="s">
        <v>1177</v>
      </c>
      <c r="D88" s="47" t="e">
        <f>$M$88*D89</f>
        <v>#REF!</v>
      </c>
      <c r="E88" s="47" t="e">
        <f t="shared" ref="E88:J88" si="49">$M$88*E89</f>
        <v>#REF!</v>
      </c>
      <c r="F88" s="47" t="e">
        <f t="shared" si="49"/>
        <v>#REF!</v>
      </c>
      <c r="G88" s="47" t="e">
        <f t="shared" si="49"/>
        <v>#REF!</v>
      </c>
      <c r="H88" s="47" t="e">
        <f t="shared" si="49"/>
        <v>#REF!</v>
      </c>
      <c r="I88" s="47" t="e">
        <f t="shared" si="49"/>
        <v>#REF!</v>
      </c>
      <c r="J88" s="47" t="e">
        <f t="shared" si="49"/>
        <v>#REF!</v>
      </c>
      <c r="K88" s="46" t="e">
        <f>VLOOKUP(A88,#REF!,8,FALSE)</f>
        <v>#REF!</v>
      </c>
      <c r="L88" s="48"/>
      <c r="M88" s="46" t="e">
        <f>K88</f>
        <v>#REF!</v>
      </c>
      <c r="N88" s="43" t="e">
        <f>SUM(D88:J88)</f>
        <v>#REF!</v>
      </c>
      <c r="O88" s="40" t="e">
        <f t="shared" ref="O88:O89" si="50">N88=K88</f>
        <v>#REF!</v>
      </c>
      <c r="P88" s="43" t="e">
        <f>SUM(D88:J88)</f>
        <v>#REF!</v>
      </c>
      <c r="Q88" s="40" t="e">
        <f>P88=M88</f>
        <v>#REF!</v>
      </c>
    </row>
    <row r="89" spans="1:17" ht="23.25" customHeight="1" x14ac:dyDescent="0.2">
      <c r="A89" s="403"/>
      <c r="B89" s="406"/>
      <c r="C89" s="45" t="s">
        <v>1179</v>
      </c>
      <c r="D89" s="49">
        <v>0</v>
      </c>
      <c r="E89" s="49">
        <v>0.05</v>
      </c>
      <c r="F89" s="49">
        <v>0.05</v>
      </c>
      <c r="G89" s="49">
        <v>0.2</v>
      </c>
      <c r="H89" s="49">
        <v>0.2</v>
      </c>
      <c r="I89" s="49">
        <v>0.2</v>
      </c>
      <c r="J89" s="49">
        <v>0.3</v>
      </c>
      <c r="K89" s="46"/>
      <c r="L89" s="48"/>
      <c r="M89" s="49">
        <v>1</v>
      </c>
      <c r="N89" s="98">
        <f>SUM(D89:J89)</f>
        <v>1</v>
      </c>
      <c r="O89" s="40" t="b">
        <f t="shared" si="50"/>
        <v>0</v>
      </c>
    </row>
    <row r="90" spans="1:17" ht="15" customHeight="1" x14ac:dyDescent="0.2">
      <c r="A90" s="403"/>
      <c r="B90" s="406"/>
      <c r="C90" s="50" t="s">
        <v>1180</v>
      </c>
      <c r="D90" s="51" t="s">
        <v>1181</v>
      </c>
      <c r="E90" s="51" t="s">
        <v>1181</v>
      </c>
      <c r="F90" s="51" t="s">
        <v>1181</v>
      </c>
      <c r="G90" s="51" t="s">
        <v>1181</v>
      </c>
      <c r="H90" s="51" t="s">
        <v>1181</v>
      </c>
      <c r="I90" s="51" t="s">
        <v>1181</v>
      </c>
      <c r="J90" s="51" t="s">
        <v>1181</v>
      </c>
      <c r="K90" s="52"/>
      <c r="L90" s="53"/>
      <c r="M90" s="54" t="s">
        <v>1182</v>
      </c>
    </row>
    <row r="91" spans="1:17" ht="18" customHeight="1" x14ac:dyDescent="0.2">
      <c r="A91" s="404"/>
      <c r="B91" s="407"/>
      <c r="C91" s="50" t="s">
        <v>1183</v>
      </c>
      <c r="D91" s="55">
        <v>0</v>
      </c>
      <c r="E91" s="55">
        <v>0</v>
      </c>
      <c r="F91" s="55">
        <v>0</v>
      </c>
      <c r="G91" s="55">
        <v>0</v>
      </c>
      <c r="H91" s="55">
        <v>0</v>
      </c>
      <c r="I91" s="55">
        <v>0</v>
      </c>
      <c r="J91" s="55">
        <v>0</v>
      </c>
      <c r="K91" s="52"/>
      <c r="L91" s="53"/>
      <c r="M91" s="56">
        <v>0</v>
      </c>
    </row>
    <row r="92" spans="1:17" x14ac:dyDescent="0.2">
      <c r="A92" s="402">
        <v>23</v>
      </c>
      <c r="B92" s="405" t="s">
        <v>1205</v>
      </c>
      <c r="C92" s="45" t="s">
        <v>1177</v>
      </c>
      <c r="D92" s="47" t="e">
        <f>$M$92*D93</f>
        <v>#REF!</v>
      </c>
      <c r="E92" s="47" t="e">
        <f t="shared" ref="E92:J92" si="51">$M$92*E93</f>
        <v>#REF!</v>
      </c>
      <c r="F92" s="47" t="e">
        <f t="shared" si="51"/>
        <v>#REF!</v>
      </c>
      <c r="G92" s="47" t="e">
        <f t="shared" si="51"/>
        <v>#REF!</v>
      </c>
      <c r="H92" s="47" t="e">
        <f t="shared" si="51"/>
        <v>#REF!</v>
      </c>
      <c r="I92" s="47" t="e">
        <f t="shared" si="51"/>
        <v>#REF!</v>
      </c>
      <c r="J92" s="47" t="e">
        <f t="shared" si="51"/>
        <v>#REF!</v>
      </c>
      <c r="K92" s="46" t="e">
        <f>VLOOKUP(A92,#REF!,8,FALSE)</f>
        <v>#REF!</v>
      </c>
      <c r="L92" s="48"/>
      <c r="M92" s="46" t="e">
        <f>K92</f>
        <v>#REF!</v>
      </c>
      <c r="N92" s="43" t="e">
        <f>SUM(D92:J92)</f>
        <v>#REF!</v>
      </c>
      <c r="O92" s="40" t="e">
        <f t="shared" ref="O92:O93" si="52">N92=K92</f>
        <v>#REF!</v>
      </c>
      <c r="P92" s="43" t="e">
        <f>SUM(D92:J92)</f>
        <v>#REF!</v>
      </c>
      <c r="Q92" s="40" t="e">
        <f>P92=M92</f>
        <v>#REF!</v>
      </c>
    </row>
    <row r="93" spans="1:17" x14ac:dyDescent="0.2">
      <c r="A93" s="403"/>
      <c r="B93" s="406"/>
      <c r="C93" s="45" t="s">
        <v>1179</v>
      </c>
      <c r="D93" s="49">
        <v>0</v>
      </c>
      <c r="E93" s="49">
        <v>0</v>
      </c>
      <c r="F93" s="49">
        <v>0</v>
      </c>
      <c r="G93" s="49">
        <v>0</v>
      </c>
      <c r="H93" s="49">
        <v>0.3</v>
      </c>
      <c r="I93" s="49">
        <v>0.3</v>
      </c>
      <c r="J93" s="49">
        <v>0.4</v>
      </c>
      <c r="K93" s="46"/>
      <c r="L93" s="48"/>
      <c r="M93" s="49">
        <v>1</v>
      </c>
      <c r="N93" s="98">
        <f>SUM(D93:J93)</f>
        <v>1</v>
      </c>
      <c r="O93" s="40" t="b">
        <f t="shared" si="52"/>
        <v>0</v>
      </c>
    </row>
    <row r="94" spans="1:17" ht="11.25" customHeight="1" x14ac:dyDescent="0.2">
      <c r="A94" s="403"/>
      <c r="B94" s="406"/>
      <c r="C94" s="50" t="s">
        <v>1180</v>
      </c>
      <c r="D94" s="51" t="s">
        <v>1181</v>
      </c>
      <c r="E94" s="51" t="s">
        <v>1181</v>
      </c>
      <c r="F94" s="51" t="s">
        <v>1181</v>
      </c>
      <c r="G94" s="51" t="s">
        <v>1181</v>
      </c>
      <c r="H94" s="51" t="s">
        <v>1181</v>
      </c>
      <c r="I94" s="51" t="s">
        <v>1181</v>
      </c>
      <c r="J94" s="51" t="s">
        <v>1181</v>
      </c>
      <c r="K94" s="52"/>
      <c r="L94" s="53"/>
      <c r="M94" s="54" t="s">
        <v>1182</v>
      </c>
    </row>
    <row r="95" spans="1:17" ht="15" customHeight="1" x14ac:dyDescent="0.2">
      <c r="A95" s="404"/>
      <c r="B95" s="407"/>
      <c r="C95" s="50" t="s">
        <v>1183</v>
      </c>
      <c r="D95" s="55">
        <v>0</v>
      </c>
      <c r="E95" s="55">
        <v>0</v>
      </c>
      <c r="F95" s="55">
        <v>0</v>
      </c>
      <c r="G95" s="55">
        <v>0</v>
      </c>
      <c r="H95" s="55">
        <v>0</v>
      </c>
      <c r="I95" s="55">
        <v>0</v>
      </c>
      <c r="J95" s="55">
        <v>0</v>
      </c>
      <c r="K95" s="52"/>
      <c r="L95" s="53"/>
      <c r="M95" s="56">
        <v>0</v>
      </c>
    </row>
    <row r="96" spans="1:17" ht="23.25" customHeight="1" x14ac:dyDescent="0.2">
      <c r="A96" s="402">
        <v>24</v>
      </c>
      <c r="B96" s="405" t="s">
        <v>1206</v>
      </c>
      <c r="C96" s="45" t="s">
        <v>1177</v>
      </c>
      <c r="D96" s="47" t="e">
        <f>$M$96*D97</f>
        <v>#REF!</v>
      </c>
      <c r="E96" s="47" t="e">
        <f t="shared" ref="E96:J96" si="53">$M$96*E97</f>
        <v>#REF!</v>
      </c>
      <c r="F96" s="47" t="e">
        <f t="shared" si="53"/>
        <v>#REF!</v>
      </c>
      <c r="G96" s="47" t="e">
        <f t="shared" si="53"/>
        <v>#REF!</v>
      </c>
      <c r="H96" s="47" t="e">
        <f t="shared" si="53"/>
        <v>#REF!</v>
      </c>
      <c r="I96" s="47" t="e">
        <f t="shared" si="53"/>
        <v>#REF!</v>
      </c>
      <c r="J96" s="47" t="e">
        <f t="shared" si="53"/>
        <v>#REF!</v>
      </c>
      <c r="K96" s="46" t="e">
        <f>VLOOKUP(A96,#REF!,8,FALSE)</f>
        <v>#REF!</v>
      </c>
      <c r="L96" s="48"/>
      <c r="M96" s="46" t="e">
        <f>K96</f>
        <v>#REF!</v>
      </c>
      <c r="N96" s="43" t="e">
        <f>SUM(D96:J96)</f>
        <v>#REF!</v>
      </c>
      <c r="O96" s="40" t="e">
        <f t="shared" ref="O96:O97" si="54">N96=K96</f>
        <v>#REF!</v>
      </c>
      <c r="P96" s="43" t="e">
        <f>SUM(D96:J96)</f>
        <v>#REF!</v>
      </c>
      <c r="Q96" s="40" t="e">
        <f>P96=M96</f>
        <v>#REF!</v>
      </c>
    </row>
    <row r="97" spans="1:17" ht="25.5" customHeight="1" x14ac:dyDescent="0.2">
      <c r="A97" s="403"/>
      <c r="B97" s="406"/>
      <c r="C97" s="45" t="s">
        <v>1179</v>
      </c>
      <c r="D97" s="49">
        <v>0</v>
      </c>
      <c r="E97" s="49">
        <v>0</v>
      </c>
      <c r="F97" s="49">
        <v>0</v>
      </c>
      <c r="G97" s="49">
        <v>0.2</v>
      </c>
      <c r="H97" s="49">
        <v>0.3</v>
      </c>
      <c r="I97" s="49">
        <v>0.4</v>
      </c>
      <c r="J97" s="49">
        <v>0.1</v>
      </c>
      <c r="K97" s="46"/>
      <c r="L97" s="48"/>
      <c r="M97" s="49">
        <v>1</v>
      </c>
      <c r="N97" s="98">
        <f>SUM(D97:J97)</f>
        <v>1</v>
      </c>
      <c r="O97" s="40" t="b">
        <f t="shared" si="54"/>
        <v>0</v>
      </c>
    </row>
    <row r="98" spans="1:17" hidden="1" x14ac:dyDescent="0.2">
      <c r="A98" s="403"/>
      <c r="B98" s="406"/>
      <c r="C98" s="50" t="s">
        <v>1180</v>
      </c>
      <c r="D98" s="51" t="s">
        <v>1181</v>
      </c>
      <c r="E98" s="51" t="s">
        <v>1181</v>
      </c>
      <c r="F98" s="51" t="s">
        <v>1181</v>
      </c>
      <c r="G98" s="51" t="s">
        <v>1181</v>
      </c>
      <c r="H98" s="51" t="s">
        <v>1181</v>
      </c>
      <c r="I98" s="51" t="s">
        <v>1181</v>
      </c>
      <c r="J98" s="51" t="s">
        <v>1181</v>
      </c>
      <c r="K98" s="52"/>
      <c r="L98" s="53"/>
      <c r="M98" s="54" t="s">
        <v>1182</v>
      </c>
    </row>
    <row r="99" spans="1:17" ht="30" hidden="1" x14ac:dyDescent="0.2">
      <c r="A99" s="404"/>
      <c r="B99" s="407"/>
      <c r="C99" s="50" t="s">
        <v>1183</v>
      </c>
      <c r="D99" s="55">
        <v>0</v>
      </c>
      <c r="E99" s="55">
        <v>0</v>
      </c>
      <c r="F99" s="55">
        <v>0</v>
      </c>
      <c r="G99" s="55">
        <v>0</v>
      </c>
      <c r="H99" s="55">
        <v>0</v>
      </c>
      <c r="I99" s="55">
        <v>0</v>
      </c>
      <c r="J99" s="55">
        <v>0</v>
      </c>
      <c r="K99" s="52"/>
      <c r="L99" s="53"/>
      <c r="M99" s="56">
        <v>0</v>
      </c>
    </row>
    <row r="100" spans="1:17" ht="21" customHeight="1" x14ac:dyDescent="0.2">
      <c r="A100" s="402">
        <v>25</v>
      </c>
      <c r="B100" s="405" t="s">
        <v>1207</v>
      </c>
      <c r="C100" s="45" t="s">
        <v>1177</v>
      </c>
      <c r="D100" s="47" t="e">
        <f>$M$100*D101</f>
        <v>#REF!</v>
      </c>
      <c r="E100" s="47" t="e">
        <f t="shared" ref="E100:J100" si="55">$M$100*E101</f>
        <v>#REF!</v>
      </c>
      <c r="F100" s="47" t="e">
        <f t="shared" si="55"/>
        <v>#REF!</v>
      </c>
      <c r="G100" s="47" t="e">
        <f t="shared" si="55"/>
        <v>#REF!</v>
      </c>
      <c r="H100" s="47" t="e">
        <f t="shared" si="55"/>
        <v>#REF!</v>
      </c>
      <c r="I100" s="47" t="e">
        <f t="shared" si="55"/>
        <v>#REF!</v>
      </c>
      <c r="J100" s="47" t="e">
        <f t="shared" si="55"/>
        <v>#REF!</v>
      </c>
      <c r="K100" s="46" t="e">
        <f>VLOOKUP(A100,#REF!,8,FALSE)</f>
        <v>#REF!</v>
      </c>
      <c r="L100" s="48"/>
      <c r="M100" s="46" t="e">
        <f>K100</f>
        <v>#REF!</v>
      </c>
      <c r="N100" s="43" t="e">
        <f>SUM(D100:J100)</f>
        <v>#REF!</v>
      </c>
      <c r="O100" s="40" t="e">
        <f t="shared" ref="O100:O101" si="56">N100=K100</f>
        <v>#REF!</v>
      </c>
      <c r="P100" s="43" t="e">
        <f>SUM(D100:J100)</f>
        <v>#REF!</v>
      </c>
      <c r="Q100" s="40" t="e">
        <f>P100=M100</f>
        <v>#REF!</v>
      </c>
    </row>
    <row r="101" spans="1:17" ht="23.25" customHeight="1" x14ac:dyDescent="0.2">
      <c r="A101" s="403"/>
      <c r="B101" s="406"/>
      <c r="C101" s="45" t="s">
        <v>1179</v>
      </c>
      <c r="D101" s="49">
        <v>0</v>
      </c>
      <c r="E101" s="49">
        <v>0</v>
      </c>
      <c r="F101" s="49">
        <v>0</v>
      </c>
      <c r="G101" s="49">
        <v>0</v>
      </c>
      <c r="H101" s="49">
        <v>0.1</v>
      </c>
      <c r="I101" s="49">
        <v>0.5</v>
      </c>
      <c r="J101" s="49">
        <v>0.4</v>
      </c>
      <c r="K101" s="46"/>
      <c r="L101" s="48"/>
      <c r="M101" s="49">
        <v>1</v>
      </c>
      <c r="N101" s="98">
        <f>SUM(D101:J101)</f>
        <v>1</v>
      </c>
      <c r="O101" s="40" t="b">
        <f t="shared" si="56"/>
        <v>0</v>
      </c>
    </row>
    <row r="102" spans="1:17" ht="16.5" customHeight="1" x14ac:dyDescent="0.2">
      <c r="A102" s="403"/>
      <c r="B102" s="406"/>
      <c r="C102" s="50" t="s">
        <v>1180</v>
      </c>
      <c r="D102" s="51" t="s">
        <v>1181</v>
      </c>
      <c r="E102" s="51" t="s">
        <v>1181</v>
      </c>
      <c r="F102" s="51" t="s">
        <v>1181</v>
      </c>
      <c r="G102" s="51" t="s">
        <v>1181</v>
      </c>
      <c r="H102" s="51" t="s">
        <v>1181</v>
      </c>
      <c r="I102" s="51" t="s">
        <v>1181</v>
      </c>
      <c r="J102" s="51" t="s">
        <v>1181</v>
      </c>
      <c r="K102" s="52"/>
      <c r="L102" s="53"/>
      <c r="M102" s="54" t="s">
        <v>1182</v>
      </c>
    </row>
    <row r="103" spans="1:17" ht="14.25" customHeight="1" x14ac:dyDescent="0.2">
      <c r="A103" s="404"/>
      <c r="B103" s="407"/>
      <c r="C103" s="50" t="s">
        <v>1183</v>
      </c>
      <c r="D103" s="55">
        <v>0</v>
      </c>
      <c r="E103" s="55">
        <v>0</v>
      </c>
      <c r="F103" s="55">
        <v>0</v>
      </c>
      <c r="G103" s="55">
        <v>0</v>
      </c>
      <c r="H103" s="55">
        <v>0</v>
      </c>
      <c r="I103" s="55">
        <v>0</v>
      </c>
      <c r="J103" s="55">
        <v>0</v>
      </c>
      <c r="K103" s="52"/>
      <c r="L103" s="53"/>
      <c r="M103" s="56">
        <v>0</v>
      </c>
    </row>
    <row r="104" spans="1:17" x14ac:dyDescent="0.2">
      <c r="A104" s="402">
        <v>26</v>
      </c>
      <c r="B104" s="405" t="s">
        <v>1208</v>
      </c>
      <c r="C104" s="45" t="s">
        <v>1177</v>
      </c>
      <c r="D104" s="47" t="e">
        <f>$M$104*D105</f>
        <v>#REF!</v>
      </c>
      <c r="E104" s="47" t="e">
        <f t="shared" ref="E104:J104" si="57">$M$104*E105</f>
        <v>#REF!</v>
      </c>
      <c r="F104" s="47" t="e">
        <f t="shared" si="57"/>
        <v>#REF!</v>
      </c>
      <c r="G104" s="47" t="e">
        <f t="shared" si="57"/>
        <v>#REF!</v>
      </c>
      <c r="H104" s="47" t="e">
        <f t="shared" si="57"/>
        <v>#REF!</v>
      </c>
      <c r="I104" s="47" t="e">
        <f t="shared" si="57"/>
        <v>#REF!</v>
      </c>
      <c r="J104" s="47" t="e">
        <f t="shared" si="57"/>
        <v>#REF!</v>
      </c>
      <c r="K104" s="46" t="e">
        <f>VLOOKUP(A104,#REF!,8,FALSE)</f>
        <v>#REF!</v>
      </c>
      <c r="L104" s="48"/>
      <c r="M104" s="46" t="e">
        <f>K104</f>
        <v>#REF!</v>
      </c>
      <c r="N104" s="43" t="e">
        <f>SUM(D104:J104)</f>
        <v>#REF!</v>
      </c>
      <c r="O104" s="40" t="e">
        <f t="shared" ref="O104:O105" si="58">N104=K104</f>
        <v>#REF!</v>
      </c>
      <c r="P104" s="43" t="e">
        <f>SUM(D104:J104)</f>
        <v>#REF!</v>
      </c>
      <c r="Q104" s="40" t="e">
        <f>P104=M104</f>
        <v>#REF!</v>
      </c>
    </row>
    <row r="105" spans="1:17" x14ac:dyDescent="0.2">
      <c r="A105" s="403"/>
      <c r="B105" s="406"/>
      <c r="C105" s="45" t="s">
        <v>1179</v>
      </c>
      <c r="D105" s="49">
        <v>0</v>
      </c>
      <c r="E105" s="49">
        <v>0</v>
      </c>
      <c r="F105" s="49">
        <v>0</v>
      </c>
      <c r="G105" s="49">
        <v>0</v>
      </c>
      <c r="H105" s="49">
        <v>0</v>
      </c>
      <c r="I105" s="49">
        <v>0</v>
      </c>
      <c r="J105" s="49">
        <v>1</v>
      </c>
      <c r="K105" s="46"/>
      <c r="L105" s="48"/>
      <c r="M105" s="49">
        <v>1</v>
      </c>
      <c r="N105" s="98">
        <f>SUM(D105:J105)</f>
        <v>1</v>
      </c>
      <c r="O105" s="40" t="b">
        <f t="shared" si="58"/>
        <v>0</v>
      </c>
    </row>
    <row r="106" spans="1:17" ht="14.25" customHeight="1" x14ac:dyDescent="0.2">
      <c r="A106" s="403"/>
      <c r="B106" s="406"/>
      <c r="C106" s="50" t="s">
        <v>1180</v>
      </c>
      <c r="D106" s="51" t="s">
        <v>1181</v>
      </c>
      <c r="E106" s="51" t="s">
        <v>1181</v>
      </c>
      <c r="F106" s="51" t="s">
        <v>1181</v>
      </c>
      <c r="G106" s="51" t="s">
        <v>1181</v>
      </c>
      <c r="H106" s="51" t="s">
        <v>1181</v>
      </c>
      <c r="I106" s="51" t="s">
        <v>1181</v>
      </c>
      <c r="J106" s="51" t="s">
        <v>1181</v>
      </c>
      <c r="K106" s="52"/>
      <c r="L106" s="53"/>
      <c r="M106" s="54" t="s">
        <v>1182</v>
      </c>
    </row>
    <row r="107" spans="1:17" ht="12" customHeight="1" x14ac:dyDescent="0.2">
      <c r="A107" s="404"/>
      <c r="B107" s="407"/>
      <c r="C107" s="50" t="s">
        <v>1183</v>
      </c>
      <c r="D107" s="55">
        <v>0</v>
      </c>
      <c r="E107" s="55">
        <v>0</v>
      </c>
      <c r="F107" s="55">
        <v>0</v>
      </c>
      <c r="G107" s="55">
        <v>0</v>
      </c>
      <c r="H107" s="55">
        <v>0</v>
      </c>
      <c r="I107" s="55">
        <v>0</v>
      </c>
      <c r="J107" s="55">
        <v>0</v>
      </c>
      <c r="K107" s="52"/>
      <c r="L107" s="53"/>
      <c r="M107" s="56">
        <v>0</v>
      </c>
    </row>
    <row r="108" spans="1:17" ht="19.5" customHeight="1" x14ac:dyDescent="0.2">
      <c r="A108" s="402">
        <v>27</v>
      </c>
      <c r="B108" s="405" t="s">
        <v>1209</v>
      </c>
      <c r="C108" s="45" t="s">
        <v>1177</v>
      </c>
      <c r="D108" s="47" t="e">
        <f>$M$108*D109</f>
        <v>#REF!</v>
      </c>
      <c r="E108" s="47" t="e">
        <f t="shared" ref="E108:J108" si="59">$M$108*E109</f>
        <v>#REF!</v>
      </c>
      <c r="F108" s="47" t="e">
        <f t="shared" si="59"/>
        <v>#REF!</v>
      </c>
      <c r="G108" s="47" t="e">
        <f t="shared" si="59"/>
        <v>#REF!</v>
      </c>
      <c r="H108" s="47" t="e">
        <f t="shared" si="59"/>
        <v>#REF!</v>
      </c>
      <c r="I108" s="47" t="e">
        <f t="shared" si="59"/>
        <v>#REF!</v>
      </c>
      <c r="J108" s="47" t="e">
        <f t="shared" si="59"/>
        <v>#REF!</v>
      </c>
      <c r="K108" s="46" t="e">
        <f>VLOOKUP(A108,#REF!,8,FALSE)</f>
        <v>#REF!</v>
      </c>
      <c r="L108" s="48"/>
      <c r="M108" s="46" t="e">
        <f>K108</f>
        <v>#REF!</v>
      </c>
      <c r="N108" s="43" t="e">
        <f>SUM(D108:J108)</f>
        <v>#REF!</v>
      </c>
      <c r="O108" s="40" t="e">
        <f t="shared" ref="O108:O109" si="60">N108=K108</f>
        <v>#REF!</v>
      </c>
      <c r="P108" s="43" t="e">
        <f>SUM(D108:J108)</f>
        <v>#REF!</v>
      </c>
      <c r="Q108" s="40" t="e">
        <f>P108=M108</f>
        <v>#REF!</v>
      </c>
    </row>
    <row r="109" spans="1:17" ht="22.5" customHeight="1" x14ac:dyDescent="0.2">
      <c r="A109" s="403"/>
      <c r="B109" s="406"/>
      <c r="C109" s="45" t="s">
        <v>1179</v>
      </c>
      <c r="D109" s="49">
        <v>0</v>
      </c>
      <c r="E109" s="49">
        <v>0</v>
      </c>
      <c r="F109" s="49">
        <v>0</v>
      </c>
      <c r="G109" s="49">
        <v>0</v>
      </c>
      <c r="H109" s="49">
        <v>0</v>
      </c>
      <c r="I109" s="49">
        <v>0</v>
      </c>
      <c r="J109" s="49">
        <v>1</v>
      </c>
      <c r="K109" s="46"/>
      <c r="L109" s="48"/>
      <c r="M109" s="49">
        <v>1</v>
      </c>
      <c r="N109" s="98">
        <f>SUM(D109:J109)</f>
        <v>1</v>
      </c>
      <c r="O109" s="40" t="b">
        <f t="shared" si="60"/>
        <v>0</v>
      </c>
    </row>
    <row r="110" spans="1:17" ht="11.25" customHeight="1" x14ac:dyDescent="0.2">
      <c r="A110" s="403"/>
      <c r="B110" s="406"/>
      <c r="C110" s="50" t="s">
        <v>1180</v>
      </c>
      <c r="D110" s="51" t="s">
        <v>1181</v>
      </c>
      <c r="E110" s="51" t="s">
        <v>1181</v>
      </c>
      <c r="F110" s="51" t="s">
        <v>1181</v>
      </c>
      <c r="G110" s="51" t="s">
        <v>1181</v>
      </c>
      <c r="H110" s="51" t="s">
        <v>1181</v>
      </c>
      <c r="I110" s="51" t="s">
        <v>1181</v>
      </c>
      <c r="J110" s="51" t="s">
        <v>1181</v>
      </c>
      <c r="K110" s="52"/>
      <c r="L110" s="53"/>
      <c r="M110" s="54" t="s">
        <v>1182</v>
      </c>
    </row>
    <row r="111" spans="1:17" ht="16.5" customHeight="1" x14ac:dyDescent="0.2">
      <c r="A111" s="404"/>
      <c r="B111" s="407"/>
      <c r="C111" s="50" t="s">
        <v>1183</v>
      </c>
      <c r="D111" s="55">
        <v>0</v>
      </c>
      <c r="E111" s="55">
        <v>0</v>
      </c>
      <c r="F111" s="55">
        <v>0</v>
      </c>
      <c r="G111" s="55">
        <v>0</v>
      </c>
      <c r="H111" s="55">
        <v>0</v>
      </c>
      <c r="I111" s="55">
        <v>0</v>
      </c>
      <c r="J111" s="55">
        <v>0</v>
      </c>
      <c r="K111" s="52"/>
      <c r="L111" s="53"/>
      <c r="M111" s="56">
        <v>0</v>
      </c>
    </row>
    <row r="112" spans="1:17" ht="22.5" customHeight="1" x14ac:dyDescent="0.2">
      <c r="A112" s="402">
        <v>28</v>
      </c>
      <c r="B112" s="405" t="s">
        <v>1210</v>
      </c>
      <c r="C112" s="45" t="s">
        <v>1177</v>
      </c>
      <c r="D112" s="47" t="e">
        <f>$M$112*D113</f>
        <v>#REF!</v>
      </c>
      <c r="E112" s="47" t="e">
        <f t="shared" ref="E112:J112" si="61">$M$112*E113</f>
        <v>#REF!</v>
      </c>
      <c r="F112" s="47" t="e">
        <f t="shared" si="61"/>
        <v>#REF!</v>
      </c>
      <c r="G112" s="47" t="e">
        <f t="shared" si="61"/>
        <v>#REF!</v>
      </c>
      <c r="H112" s="47" t="e">
        <f t="shared" si="61"/>
        <v>#REF!</v>
      </c>
      <c r="I112" s="47" t="e">
        <f t="shared" si="61"/>
        <v>#REF!</v>
      </c>
      <c r="J112" s="47" t="e">
        <f t="shared" si="61"/>
        <v>#REF!</v>
      </c>
      <c r="K112" s="46" t="e">
        <f>VLOOKUP(A112,#REF!,8,FALSE)</f>
        <v>#REF!</v>
      </c>
      <c r="L112" s="48"/>
      <c r="M112" s="46" t="e">
        <f>K112</f>
        <v>#REF!</v>
      </c>
      <c r="N112" s="43" t="e">
        <f>SUM(D112:J112)</f>
        <v>#REF!</v>
      </c>
      <c r="O112" s="40" t="e">
        <f t="shared" ref="O112:O113" si="62">N112=K112</f>
        <v>#REF!</v>
      </c>
      <c r="P112" s="43" t="e">
        <f>SUM(D112:J112)</f>
        <v>#REF!</v>
      </c>
      <c r="Q112" s="40" t="e">
        <f>P112=M112</f>
        <v>#REF!</v>
      </c>
    </row>
    <row r="113" spans="1:17" ht="21.75" customHeight="1" x14ac:dyDescent="0.2">
      <c r="A113" s="403"/>
      <c r="B113" s="406"/>
      <c r="C113" s="45" t="s">
        <v>1179</v>
      </c>
      <c r="D113" s="49">
        <v>0</v>
      </c>
      <c r="E113" s="49">
        <v>0</v>
      </c>
      <c r="F113" s="49">
        <v>0</v>
      </c>
      <c r="G113" s="49">
        <v>0</v>
      </c>
      <c r="H113" s="49">
        <v>0</v>
      </c>
      <c r="I113" s="49">
        <v>0</v>
      </c>
      <c r="J113" s="49">
        <v>1</v>
      </c>
      <c r="K113" s="46"/>
      <c r="L113" s="48"/>
      <c r="M113" s="49">
        <v>1</v>
      </c>
      <c r="N113" s="98">
        <f>SUM(D113:J113)</f>
        <v>1</v>
      </c>
      <c r="O113" s="40" t="b">
        <f t="shared" si="62"/>
        <v>0</v>
      </c>
    </row>
    <row r="114" spans="1:17" ht="17.25" customHeight="1" x14ac:dyDescent="0.2">
      <c r="A114" s="403"/>
      <c r="B114" s="406"/>
      <c r="C114" s="50" t="s">
        <v>1180</v>
      </c>
      <c r="D114" s="51" t="s">
        <v>1181</v>
      </c>
      <c r="E114" s="51" t="s">
        <v>1181</v>
      </c>
      <c r="F114" s="51" t="s">
        <v>1181</v>
      </c>
      <c r="G114" s="51" t="s">
        <v>1181</v>
      </c>
      <c r="H114" s="51" t="s">
        <v>1181</v>
      </c>
      <c r="I114" s="51" t="s">
        <v>1181</v>
      </c>
      <c r="J114" s="51" t="s">
        <v>1181</v>
      </c>
      <c r="K114" s="52"/>
      <c r="L114" s="53"/>
      <c r="M114" s="54" t="s">
        <v>1182</v>
      </c>
    </row>
    <row r="115" spans="1:17" ht="15" customHeight="1" x14ac:dyDescent="0.2">
      <c r="A115" s="404"/>
      <c r="B115" s="407"/>
      <c r="C115" s="50" t="s">
        <v>1183</v>
      </c>
      <c r="D115" s="55">
        <v>0</v>
      </c>
      <c r="E115" s="55">
        <v>0</v>
      </c>
      <c r="F115" s="55">
        <v>0</v>
      </c>
      <c r="G115" s="55">
        <v>0</v>
      </c>
      <c r="H115" s="55">
        <v>0</v>
      </c>
      <c r="I115" s="55">
        <v>0</v>
      </c>
      <c r="J115" s="55">
        <v>0</v>
      </c>
      <c r="K115" s="52"/>
      <c r="L115" s="53"/>
      <c r="M115" s="56">
        <v>0</v>
      </c>
    </row>
    <row r="116" spans="1:17" ht="17.25" customHeight="1" x14ac:dyDescent="0.2">
      <c r="A116" s="402">
        <v>29</v>
      </c>
      <c r="B116" s="405" t="s">
        <v>1211</v>
      </c>
      <c r="C116" s="45" t="s">
        <v>1177</v>
      </c>
      <c r="D116" s="47" t="e">
        <f>$M$116*D117</f>
        <v>#REF!</v>
      </c>
      <c r="E116" s="47" t="e">
        <f t="shared" ref="E116:J116" si="63">$M$116*E117</f>
        <v>#REF!</v>
      </c>
      <c r="F116" s="47" t="e">
        <f t="shared" si="63"/>
        <v>#REF!</v>
      </c>
      <c r="G116" s="47" t="e">
        <f t="shared" si="63"/>
        <v>#REF!</v>
      </c>
      <c r="H116" s="47" t="e">
        <f t="shared" si="63"/>
        <v>#REF!</v>
      </c>
      <c r="I116" s="47" t="e">
        <f t="shared" si="63"/>
        <v>#REF!</v>
      </c>
      <c r="J116" s="47" t="e">
        <f t="shared" si="63"/>
        <v>#REF!</v>
      </c>
      <c r="K116" s="46" t="e">
        <f>VLOOKUP(A116,#REF!,8,FALSE)</f>
        <v>#REF!</v>
      </c>
      <c r="L116" s="48"/>
      <c r="M116" s="46" t="e">
        <f>K116</f>
        <v>#REF!</v>
      </c>
      <c r="N116" s="43" t="e">
        <f>SUM(D116:J116)</f>
        <v>#REF!</v>
      </c>
      <c r="O116" s="40" t="e">
        <f t="shared" ref="O116:O117" si="64">N116=K116</f>
        <v>#REF!</v>
      </c>
      <c r="P116" s="43" t="e">
        <f>SUM(D116:J116)</f>
        <v>#REF!</v>
      </c>
      <c r="Q116" s="40" t="e">
        <f>P116=M116</f>
        <v>#REF!</v>
      </c>
    </row>
    <row r="117" spans="1:17" ht="17.25" customHeight="1" x14ac:dyDescent="0.2">
      <c r="A117" s="403"/>
      <c r="B117" s="406"/>
      <c r="C117" s="45" t="s">
        <v>1179</v>
      </c>
      <c r="D117" s="49">
        <v>0</v>
      </c>
      <c r="E117" s="49">
        <v>0</v>
      </c>
      <c r="F117" s="49">
        <v>0.15</v>
      </c>
      <c r="G117" s="49">
        <v>0.15</v>
      </c>
      <c r="H117" s="49">
        <v>0.4</v>
      </c>
      <c r="I117" s="49">
        <v>0.2</v>
      </c>
      <c r="J117" s="49">
        <v>0.1</v>
      </c>
      <c r="K117" s="46"/>
      <c r="L117" s="48"/>
      <c r="M117" s="49">
        <v>1</v>
      </c>
      <c r="N117" s="98">
        <f>SUM(D117:J117)</f>
        <v>0.99999999999999989</v>
      </c>
      <c r="O117" s="40" t="b">
        <f t="shared" si="64"/>
        <v>0</v>
      </c>
    </row>
    <row r="118" spans="1:17" ht="16.5" customHeight="1" x14ac:dyDescent="0.2">
      <c r="A118" s="403"/>
      <c r="B118" s="406"/>
      <c r="C118" s="50" t="s">
        <v>1180</v>
      </c>
      <c r="D118" s="51" t="s">
        <v>1181</v>
      </c>
      <c r="E118" s="51" t="s">
        <v>1181</v>
      </c>
      <c r="F118" s="51" t="s">
        <v>1181</v>
      </c>
      <c r="G118" s="51" t="s">
        <v>1181</v>
      </c>
      <c r="H118" s="51" t="s">
        <v>1181</v>
      </c>
      <c r="I118" s="51" t="s">
        <v>1181</v>
      </c>
      <c r="J118" s="51" t="s">
        <v>1181</v>
      </c>
      <c r="K118" s="52"/>
      <c r="L118" s="53"/>
      <c r="M118" s="54" t="s">
        <v>1182</v>
      </c>
    </row>
    <row r="119" spans="1:17" ht="14.25" customHeight="1" x14ac:dyDescent="0.2">
      <c r="A119" s="404"/>
      <c r="B119" s="407"/>
      <c r="C119" s="50" t="s">
        <v>1183</v>
      </c>
      <c r="D119" s="55">
        <v>0</v>
      </c>
      <c r="E119" s="55">
        <v>0</v>
      </c>
      <c r="F119" s="55">
        <v>0</v>
      </c>
      <c r="G119" s="55">
        <v>0</v>
      </c>
      <c r="H119" s="55">
        <v>0</v>
      </c>
      <c r="I119" s="55">
        <v>0</v>
      </c>
      <c r="J119" s="55">
        <v>0</v>
      </c>
      <c r="K119" s="52"/>
      <c r="L119" s="53"/>
      <c r="M119" s="56">
        <v>0</v>
      </c>
    </row>
    <row r="120" spans="1:17" ht="32.25" customHeight="1" x14ac:dyDescent="0.2">
      <c r="A120" s="402">
        <v>30</v>
      </c>
      <c r="B120" s="405" t="s">
        <v>1212</v>
      </c>
      <c r="C120" s="45" t="s">
        <v>1177</v>
      </c>
      <c r="D120" s="47" t="e">
        <f>$M$120*D121</f>
        <v>#REF!</v>
      </c>
      <c r="E120" s="47" t="e">
        <f t="shared" ref="E120:J120" si="65">$M$120*E121</f>
        <v>#REF!</v>
      </c>
      <c r="F120" s="47" t="e">
        <f t="shared" si="65"/>
        <v>#REF!</v>
      </c>
      <c r="G120" s="47" t="e">
        <f t="shared" si="65"/>
        <v>#REF!</v>
      </c>
      <c r="H120" s="47" t="e">
        <f t="shared" si="65"/>
        <v>#REF!</v>
      </c>
      <c r="I120" s="47" t="e">
        <f t="shared" si="65"/>
        <v>#REF!</v>
      </c>
      <c r="J120" s="47" t="e">
        <f t="shared" si="65"/>
        <v>#REF!</v>
      </c>
      <c r="K120" s="46" t="e">
        <f>VLOOKUP(A120,#REF!,8,FALSE)</f>
        <v>#REF!</v>
      </c>
      <c r="L120" s="48"/>
      <c r="M120" s="46" t="e">
        <f>K120</f>
        <v>#REF!</v>
      </c>
      <c r="N120" s="43" t="e">
        <f>SUM(D120:J120)</f>
        <v>#REF!</v>
      </c>
      <c r="O120" s="40" t="e">
        <f>N120=K120</f>
        <v>#REF!</v>
      </c>
      <c r="P120" s="43" t="e">
        <f>SUM(D120:J120)</f>
        <v>#REF!</v>
      </c>
      <c r="Q120" s="40" t="e">
        <f>P120=M120</f>
        <v>#REF!</v>
      </c>
    </row>
    <row r="121" spans="1:17" x14ac:dyDescent="0.2">
      <c r="A121" s="403"/>
      <c r="B121" s="406"/>
      <c r="C121" s="45" t="s">
        <v>1179</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8">
        <f>SUM(D121:J121)</f>
        <v>1</v>
      </c>
    </row>
    <row r="122" spans="1:17" ht="12.75" customHeight="1" x14ac:dyDescent="0.2">
      <c r="A122" s="403"/>
      <c r="B122" s="406"/>
      <c r="C122" s="50" t="s">
        <v>1180</v>
      </c>
      <c r="D122" s="51" t="s">
        <v>1181</v>
      </c>
      <c r="E122" s="51" t="s">
        <v>1181</v>
      </c>
      <c r="F122" s="51" t="s">
        <v>1181</v>
      </c>
      <c r="G122" s="51" t="s">
        <v>1181</v>
      </c>
      <c r="H122" s="51" t="s">
        <v>1181</v>
      </c>
      <c r="I122" s="51" t="s">
        <v>1181</v>
      </c>
      <c r="J122" s="51" t="s">
        <v>1181</v>
      </c>
      <c r="K122" s="52"/>
      <c r="L122" s="53"/>
      <c r="M122" s="54" t="s">
        <v>1182</v>
      </c>
    </row>
    <row r="123" spans="1:17" ht="21.75" customHeight="1" x14ac:dyDescent="0.2">
      <c r="A123" s="404"/>
      <c r="B123" s="407"/>
      <c r="C123" s="50" t="s">
        <v>1183</v>
      </c>
      <c r="D123" s="55">
        <v>0</v>
      </c>
      <c r="E123" s="55">
        <v>0</v>
      </c>
      <c r="F123" s="55">
        <v>0</v>
      </c>
      <c r="G123" s="55">
        <v>0</v>
      </c>
      <c r="H123" s="55">
        <v>0</v>
      </c>
      <c r="I123" s="55">
        <v>0</v>
      </c>
      <c r="J123" s="55">
        <v>0</v>
      </c>
      <c r="K123" s="52"/>
      <c r="L123" s="53"/>
      <c r="M123" s="56">
        <v>0</v>
      </c>
    </row>
    <row r="124" spans="1:17" ht="39" customHeight="1" x14ac:dyDescent="0.2">
      <c r="A124" s="409"/>
      <c r="B124" s="412" t="s">
        <v>1213</v>
      </c>
      <c r="C124" s="57" t="s">
        <v>1177</v>
      </c>
      <c r="D124" s="58" t="e">
        <f>SUM(D120+D116+D112+D108+D104+D100+D96+D92+D88+D84+D80+D76+D72+D68+D64+D60+D56+D52+D48+D44+D40+D36+D32+D28+D24+D20+D16+D12+D8+D4)</f>
        <v>#REF!</v>
      </c>
      <c r="E124" s="58" t="e">
        <f t="shared" ref="E124:I124" si="67">SUM(E120+E116+E112+E108+E104+E100+E96+E92+E88+E84+E80+E76+E72+E68+E64+E60+E56+E52+E48+E44+E40+E36+E32+E28+E24+E20+E16+E12+E8+E4)</f>
        <v>#REF!</v>
      </c>
      <c r="F124" s="58" t="e">
        <f t="shared" si="67"/>
        <v>#REF!</v>
      </c>
      <c r="G124" s="58" t="e">
        <f t="shared" si="67"/>
        <v>#REF!</v>
      </c>
      <c r="H124" s="58" t="e">
        <f t="shared" si="67"/>
        <v>#REF!</v>
      </c>
      <c r="I124" s="58" t="e">
        <f t="shared" si="67"/>
        <v>#REF!</v>
      </c>
      <c r="J124" s="58" t="e">
        <f>SUM(J120+J116+J112+J108+J104+J100+J96+J92+J88+J84+J80+J76+J72+J68+J64+J60+J56+J52+J48+J44+J40+J36+J32+J28+J24+J20+J16+J12+J8+J4)</f>
        <v>#REF!</v>
      </c>
      <c r="K124" s="58" t="e">
        <f>SUM(K120+K116+K112+K108+K104+K100+K96+K92+K88+K84+K80+K76+K72+K68+K64+K60+K56+K52+K48+K44+K40+K36+K32+K28+K24+K20+K16+K12+K8+K4)</f>
        <v>#REF!</v>
      </c>
      <c r="L124" s="57" t="s">
        <v>1178</v>
      </c>
      <c r="M124" s="58" t="e">
        <f>SUM(M120+M116+M112+M108+M104+M100+M96+M92+M88+M84+M80+M76+M72+M68+M64+M60+M56+M52+M48+M44+M40+M36+M32+M28+M24+M20+M16+M12+M8+M4)</f>
        <v>#REF!</v>
      </c>
    </row>
    <row r="125" spans="1:17" ht="29.25" customHeight="1" x14ac:dyDescent="0.2">
      <c r="A125" s="410"/>
      <c r="B125" s="413"/>
      <c r="C125" s="57" t="s">
        <v>1179</v>
      </c>
      <c r="D125" s="59" t="e">
        <f>D124/$M$124</f>
        <v>#REF!</v>
      </c>
      <c r="E125" s="59" t="e">
        <f t="shared" ref="E125:J125" si="68">E124/$M$124</f>
        <v>#REF!</v>
      </c>
      <c r="F125" s="59" t="e">
        <f t="shared" si="68"/>
        <v>#REF!</v>
      </c>
      <c r="G125" s="59" t="e">
        <f t="shared" si="68"/>
        <v>#REF!</v>
      </c>
      <c r="H125" s="59" t="e">
        <f t="shared" si="68"/>
        <v>#REF!</v>
      </c>
      <c r="I125" s="59" t="e">
        <f t="shared" si="68"/>
        <v>#REF!</v>
      </c>
      <c r="J125" s="59" t="e">
        <f t="shared" si="68"/>
        <v>#REF!</v>
      </c>
      <c r="K125" s="57" t="s">
        <v>1214</v>
      </c>
      <c r="L125" s="60"/>
      <c r="M125" s="61">
        <v>1</v>
      </c>
      <c r="N125" s="98"/>
    </row>
    <row r="126" spans="1:17" ht="34.5" customHeight="1" x14ac:dyDescent="0.2">
      <c r="A126" s="411"/>
      <c r="B126" s="414"/>
      <c r="C126" s="57" t="s">
        <v>1215</v>
      </c>
      <c r="D126" s="44" t="e">
        <f>D125</f>
        <v>#REF!</v>
      </c>
      <c r="E126" s="59" t="e">
        <f>D126+E125</f>
        <v>#REF!</v>
      </c>
      <c r="F126" s="59" t="e">
        <f t="shared" ref="F126:J126" si="69">E126+F125</f>
        <v>#REF!</v>
      </c>
      <c r="G126" s="59" t="e">
        <f t="shared" si="69"/>
        <v>#REF!</v>
      </c>
      <c r="H126" s="59" t="e">
        <f t="shared" si="69"/>
        <v>#REF!</v>
      </c>
      <c r="I126" s="59" t="e">
        <f t="shared" si="69"/>
        <v>#REF!</v>
      </c>
      <c r="J126" s="59" t="e">
        <f t="shared" si="69"/>
        <v>#REF!</v>
      </c>
      <c r="K126" s="60"/>
      <c r="L126" s="60"/>
      <c r="M126" s="60"/>
    </row>
    <row r="128" spans="1:17" x14ac:dyDescent="0.2">
      <c r="A128" s="398" t="s">
        <v>1414</v>
      </c>
      <c r="B128" s="398"/>
      <c r="C128" s="398"/>
      <c r="D128" s="21"/>
      <c r="E128" s="21"/>
      <c r="F128" s="21"/>
    </row>
    <row r="129" spans="1:15" x14ac:dyDescent="0.2">
      <c r="A129" s="21"/>
      <c r="B129" s="21"/>
      <c r="C129" s="21"/>
      <c r="D129" s="21"/>
      <c r="E129" s="21"/>
      <c r="F129" s="21"/>
      <c r="O129" s="40" t="e">
        <f>K124=#REF!</f>
        <v>#REF!</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1137</v>
      </c>
      <c r="B132" s="64"/>
      <c r="C132" s="21"/>
      <c r="D132" s="21"/>
      <c r="E132" s="21"/>
      <c r="F132" s="21"/>
    </row>
    <row r="133" spans="1:15" x14ac:dyDescent="0.2">
      <c r="A133" s="21" t="s">
        <v>1138</v>
      </c>
      <c r="B133" s="64"/>
      <c r="C133" s="21"/>
      <c r="D133" s="21"/>
      <c r="E133" s="21"/>
      <c r="F133" s="21"/>
    </row>
    <row r="134" spans="1:15" x14ac:dyDescent="0.2">
      <c r="A134" s="21" t="s">
        <v>1139</v>
      </c>
      <c r="B134" s="64"/>
      <c r="C134" s="21"/>
      <c r="D134" s="21"/>
      <c r="E134" s="21"/>
      <c r="F134" s="21"/>
    </row>
    <row r="135" spans="1:15" x14ac:dyDescent="0.2">
      <c r="A135" s="21" t="s">
        <v>1140</v>
      </c>
      <c r="B135" s="64"/>
      <c r="C135" s="21"/>
      <c r="D135" s="21"/>
      <c r="E135" s="21"/>
      <c r="F135" s="21"/>
    </row>
  </sheetData>
  <autoFilter ref="K3:M126" xr:uid="{00000000-0009-0000-0000-000004000000}">
    <filterColumn colId="0">
      <colorFilter dxfId="0"/>
    </filterColumn>
  </autoFilter>
  <mergeCells count="66">
    <mergeCell ref="A116:A119"/>
    <mergeCell ref="B116:B119"/>
    <mergeCell ref="A120:A123"/>
    <mergeCell ref="B120:B123"/>
    <mergeCell ref="A124:A126"/>
    <mergeCell ref="B124:B126"/>
    <mergeCell ref="A104:A107"/>
    <mergeCell ref="B104:B107"/>
    <mergeCell ref="A108:A111"/>
    <mergeCell ref="B108:B111"/>
    <mergeCell ref="A112:A115"/>
    <mergeCell ref="B112:B115"/>
    <mergeCell ref="A92:A95"/>
    <mergeCell ref="B92:B95"/>
    <mergeCell ref="A96:A99"/>
    <mergeCell ref="B96:B99"/>
    <mergeCell ref="A100:A103"/>
    <mergeCell ref="B100:B103"/>
    <mergeCell ref="A80:A83"/>
    <mergeCell ref="B80:B83"/>
    <mergeCell ref="A84:A87"/>
    <mergeCell ref="B84:B87"/>
    <mergeCell ref="A88:A91"/>
    <mergeCell ref="B88:B91"/>
    <mergeCell ref="A68:A71"/>
    <mergeCell ref="B68:B71"/>
    <mergeCell ref="A72:A75"/>
    <mergeCell ref="B72:B75"/>
    <mergeCell ref="A76:A79"/>
    <mergeCell ref="B76:B79"/>
    <mergeCell ref="A64:A67"/>
    <mergeCell ref="B64:B67"/>
    <mergeCell ref="A48:A51"/>
    <mergeCell ref="B48:B51"/>
    <mergeCell ref="A52:A55"/>
    <mergeCell ref="B52:B55"/>
    <mergeCell ref="A56:A59"/>
    <mergeCell ref="B56:B59"/>
    <mergeCell ref="A40:A43"/>
    <mergeCell ref="B40:B43"/>
    <mergeCell ref="A44:A47"/>
    <mergeCell ref="B44:B47"/>
    <mergeCell ref="A60:A63"/>
    <mergeCell ref="B60:B63"/>
    <mergeCell ref="A28:A31"/>
    <mergeCell ref="B28:B31"/>
    <mergeCell ref="A32:A35"/>
    <mergeCell ref="B32:B35"/>
    <mergeCell ref="A36:A39"/>
    <mergeCell ref="B36:B39"/>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5"/>
  <sheetViews>
    <sheetView view="pageBreakPreview" topLeftCell="A2"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415"/>
      <c r="B1" s="415"/>
      <c r="C1" s="415"/>
      <c r="D1" s="415"/>
    </row>
    <row r="2" spans="1:4" ht="114.75" customHeight="1" x14ac:dyDescent="0.2">
      <c r="A2" s="419" t="s">
        <v>1417</v>
      </c>
      <c r="B2" s="420"/>
      <c r="C2" s="420"/>
      <c r="D2" s="420"/>
    </row>
    <row r="4" spans="1:4" x14ac:dyDescent="0.2">
      <c r="A4" s="408" t="s">
        <v>1141</v>
      </c>
      <c r="B4" s="408"/>
      <c r="C4" s="408"/>
      <c r="D4" s="408"/>
    </row>
    <row r="5" spans="1:4" x14ac:dyDescent="0.2">
      <c r="A5" s="31"/>
      <c r="B5" s="31"/>
      <c r="C5" s="31"/>
      <c r="D5" s="31"/>
    </row>
    <row r="6" spans="1:4" x14ac:dyDescent="0.2">
      <c r="A6" s="421" t="s">
        <v>1142</v>
      </c>
      <c r="B6" s="421"/>
      <c r="C6" s="421"/>
      <c r="D6" s="421"/>
    </row>
    <row r="7" spans="1:4" x14ac:dyDescent="0.2">
      <c r="A7" s="422"/>
      <c r="B7" s="423"/>
      <c r="C7" s="423"/>
      <c r="D7" s="424"/>
    </row>
    <row r="8" spans="1:4" x14ac:dyDescent="0.2">
      <c r="A8" s="416" t="s">
        <v>1143</v>
      </c>
      <c r="B8" s="416"/>
      <c r="C8" s="416"/>
      <c r="D8" s="416"/>
    </row>
    <row r="9" spans="1:4" x14ac:dyDescent="0.2">
      <c r="A9" s="425" t="s">
        <v>1144</v>
      </c>
      <c r="B9" s="425"/>
      <c r="C9" s="425"/>
      <c r="D9" s="425"/>
    </row>
    <row r="10" spans="1:4" x14ac:dyDescent="0.2">
      <c r="A10" s="422"/>
      <c r="B10" s="423"/>
      <c r="C10" s="423"/>
      <c r="D10" s="424"/>
    </row>
    <row r="11" spans="1:4" x14ac:dyDescent="0.2">
      <c r="A11" s="417" t="s">
        <v>1145</v>
      </c>
      <c r="B11" s="417"/>
      <c r="C11" s="33" t="s">
        <v>1146</v>
      </c>
      <c r="D11" s="33" t="s">
        <v>1147</v>
      </c>
    </row>
    <row r="12" spans="1:4" x14ac:dyDescent="0.2">
      <c r="A12" s="416" t="s">
        <v>1148</v>
      </c>
      <c r="B12" s="416"/>
      <c r="C12" s="33" t="s">
        <v>1149</v>
      </c>
      <c r="D12" s="34">
        <v>3.0599999999999999E-2</v>
      </c>
    </row>
    <row r="13" spans="1:4" x14ac:dyDescent="0.2">
      <c r="A13" s="416" t="s">
        <v>1150</v>
      </c>
      <c r="B13" s="416"/>
      <c r="C13" s="33" t="s">
        <v>1151</v>
      </c>
      <c r="D13" s="34">
        <v>8.0000000000000002E-3</v>
      </c>
    </row>
    <row r="14" spans="1:4" x14ac:dyDescent="0.2">
      <c r="A14" s="416" t="s">
        <v>1152</v>
      </c>
      <c r="B14" s="416"/>
      <c r="C14" s="33" t="s">
        <v>1153</v>
      </c>
      <c r="D14" s="34">
        <v>0.01</v>
      </c>
    </row>
    <row r="15" spans="1:4" x14ac:dyDescent="0.2">
      <c r="A15" s="416" t="s">
        <v>1154</v>
      </c>
      <c r="B15" s="416"/>
      <c r="C15" s="33" t="s">
        <v>1155</v>
      </c>
      <c r="D15" s="34">
        <v>1.23E-2</v>
      </c>
    </row>
    <row r="16" spans="1:4" x14ac:dyDescent="0.2">
      <c r="A16" s="416" t="s">
        <v>1156</v>
      </c>
      <c r="B16" s="416"/>
      <c r="C16" s="33" t="s">
        <v>1157</v>
      </c>
      <c r="D16" s="34">
        <v>7.3999999999999996E-2</v>
      </c>
    </row>
    <row r="17" spans="1:14" x14ac:dyDescent="0.2">
      <c r="A17" s="416" t="s">
        <v>1158</v>
      </c>
      <c r="B17" s="32" t="s">
        <v>1159</v>
      </c>
      <c r="C17" s="417" t="s">
        <v>1160</v>
      </c>
      <c r="D17" s="34">
        <v>6.4999999999999997E-3</v>
      </c>
    </row>
    <row r="18" spans="1:14" x14ac:dyDescent="0.2">
      <c r="A18" s="416"/>
      <c r="B18" s="32" t="s">
        <v>1161</v>
      </c>
      <c r="C18" s="417"/>
      <c r="D18" s="34">
        <v>0.03</v>
      </c>
    </row>
    <row r="19" spans="1:14" x14ac:dyDescent="0.2">
      <c r="A19" s="416"/>
      <c r="B19" s="32" t="s">
        <v>1162</v>
      </c>
      <c r="C19" s="417"/>
      <c r="D19" s="34">
        <v>0.05</v>
      </c>
    </row>
    <row r="20" spans="1:14" x14ac:dyDescent="0.2">
      <c r="A20" s="416"/>
      <c r="B20" s="32" t="s">
        <v>1163</v>
      </c>
      <c r="C20" s="417"/>
      <c r="D20" s="34">
        <v>0</v>
      </c>
    </row>
    <row r="21" spans="1:14" x14ac:dyDescent="0.2">
      <c r="A21" s="416" t="s">
        <v>1164</v>
      </c>
      <c r="B21" s="416"/>
      <c r="C21" s="416"/>
      <c r="D21" s="35">
        <v>0.248</v>
      </c>
    </row>
    <row r="22" spans="1:14" x14ac:dyDescent="0.2">
      <c r="A22" s="418" t="s">
        <v>1165</v>
      </c>
      <c r="B22" s="418"/>
      <c r="C22" s="418"/>
      <c r="D22" s="36">
        <f>(((1+D12+D13+D14)*(1+D15)*(1+D16))/(1-(D17+D18+D19))-1)</f>
        <v>0.24800067402298853</v>
      </c>
    </row>
    <row r="24" spans="1:14" x14ac:dyDescent="0.2">
      <c r="A24" s="1" t="s">
        <v>1166</v>
      </c>
    </row>
    <row r="25" spans="1:14" ht="36" customHeight="1" x14ac:dyDescent="0.2">
      <c r="A25" s="415"/>
      <c r="B25" s="415"/>
      <c r="C25" s="415"/>
      <c r="D25" s="415"/>
    </row>
    <row r="27" spans="1:14" x14ac:dyDescent="0.2">
      <c r="A27" s="20" t="s">
        <v>1415</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1137</v>
      </c>
      <c r="B31" s="27"/>
      <c r="C31" s="21"/>
      <c r="D31" s="22"/>
      <c r="E31" s="37"/>
      <c r="F31" s="37"/>
      <c r="G31" s="37"/>
      <c r="H31" s="37"/>
      <c r="I31" s="37"/>
      <c r="J31" s="37"/>
      <c r="K31" s="38"/>
      <c r="L31" s="38"/>
      <c r="M31" s="38"/>
      <c r="N31" s="38"/>
    </row>
    <row r="32" spans="1:14" x14ac:dyDescent="0.2">
      <c r="A32" s="25" t="s">
        <v>1138</v>
      </c>
      <c r="B32" s="27"/>
      <c r="C32" s="21"/>
      <c r="D32" s="22"/>
      <c r="E32" s="37"/>
      <c r="F32" s="37"/>
      <c r="G32" s="37"/>
      <c r="H32" s="37"/>
      <c r="I32" s="37"/>
      <c r="J32" s="37"/>
      <c r="K32" s="38"/>
      <c r="L32" s="38"/>
      <c r="M32" s="38"/>
      <c r="N32" s="38"/>
    </row>
    <row r="33" spans="1:14" x14ac:dyDescent="0.2">
      <c r="A33" s="25" t="s">
        <v>1139</v>
      </c>
      <c r="B33" s="27"/>
      <c r="C33" s="21"/>
      <c r="D33" s="22"/>
      <c r="E33" s="37"/>
      <c r="F33" s="37"/>
      <c r="G33" s="37"/>
      <c r="H33" s="37"/>
      <c r="I33" s="37"/>
      <c r="J33" s="37"/>
      <c r="K33" s="38"/>
      <c r="L33" s="38"/>
      <c r="M33" s="38"/>
      <c r="N33" s="38"/>
    </row>
    <row r="34" spans="1:14" x14ac:dyDescent="0.2">
      <c r="A34" s="25" t="s">
        <v>1140</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14:B14"/>
    <mergeCell ref="A1:D1"/>
    <mergeCell ref="A2:D2"/>
    <mergeCell ref="A4:D4"/>
    <mergeCell ref="A6:D6"/>
    <mergeCell ref="A7:D7"/>
    <mergeCell ref="A8:D8"/>
    <mergeCell ref="A9:D9"/>
    <mergeCell ref="A10:D10"/>
    <mergeCell ref="A11:B11"/>
    <mergeCell ref="A12:B12"/>
    <mergeCell ref="A13:B13"/>
    <mergeCell ref="A25:D25"/>
    <mergeCell ref="A15:B15"/>
    <mergeCell ref="A16:B16"/>
    <mergeCell ref="A17:A20"/>
    <mergeCell ref="C17:C20"/>
    <mergeCell ref="A21:C21"/>
    <mergeCell ref="A22:C22"/>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view="pageBreakPreview"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429"/>
      <c r="B1" s="430"/>
      <c r="C1" s="430"/>
      <c r="D1" s="430"/>
      <c r="E1" s="430"/>
      <c r="F1" s="430"/>
      <c r="G1" s="2"/>
      <c r="H1" s="2"/>
      <c r="I1" s="2"/>
      <c r="J1" s="2"/>
      <c r="K1" s="2"/>
      <c r="L1" s="2"/>
      <c r="M1" s="2"/>
      <c r="N1" s="2"/>
      <c r="O1" s="2"/>
      <c r="P1" s="2"/>
      <c r="Q1" s="2"/>
      <c r="R1" s="2"/>
      <c r="S1" s="2"/>
      <c r="T1" s="2"/>
      <c r="U1" s="2"/>
      <c r="V1" s="2"/>
      <c r="W1" s="2"/>
      <c r="X1" s="2"/>
      <c r="Y1" s="2"/>
      <c r="Z1" s="2"/>
    </row>
    <row r="2" spans="1:26" ht="14.25" customHeight="1" x14ac:dyDescent="0.25">
      <c r="A2" s="431" t="s">
        <v>1065</v>
      </c>
      <c r="B2" s="432"/>
      <c r="C2" s="432"/>
      <c r="D2" s="433" t="s">
        <v>1066</v>
      </c>
      <c r="E2" s="432"/>
      <c r="F2" s="4" t="s">
        <v>1067</v>
      </c>
      <c r="G2" s="2"/>
      <c r="H2" s="2"/>
      <c r="I2" s="2"/>
      <c r="J2" s="2"/>
      <c r="K2" s="2"/>
      <c r="L2" s="2"/>
      <c r="M2" s="2"/>
      <c r="N2" s="2"/>
      <c r="O2" s="2"/>
      <c r="P2" s="2"/>
      <c r="Q2" s="2"/>
      <c r="R2" s="2"/>
      <c r="S2" s="2"/>
      <c r="T2" s="2"/>
      <c r="U2" s="2"/>
      <c r="V2" s="2"/>
      <c r="W2" s="2"/>
      <c r="X2" s="2"/>
      <c r="Y2" s="2"/>
      <c r="Z2" s="2"/>
    </row>
    <row r="3" spans="1:26" ht="15" customHeight="1" thickBot="1" x14ac:dyDescent="0.3">
      <c r="A3" s="433" t="s">
        <v>1068</v>
      </c>
      <c r="B3" s="432"/>
      <c r="C3" s="432"/>
      <c r="D3" s="432"/>
      <c r="E3" s="432"/>
      <c r="F3" s="434"/>
      <c r="G3" s="2"/>
      <c r="H3" s="2"/>
      <c r="I3" s="2"/>
      <c r="J3" s="2"/>
      <c r="K3" s="2"/>
      <c r="L3" s="2"/>
      <c r="M3" s="2"/>
      <c r="N3" s="2"/>
      <c r="O3" s="2"/>
      <c r="P3" s="2"/>
      <c r="Q3" s="2"/>
      <c r="R3" s="2"/>
      <c r="S3" s="2"/>
      <c r="T3" s="2"/>
      <c r="U3" s="2"/>
      <c r="V3" s="2"/>
      <c r="W3" s="2"/>
      <c r="X3" s="2"/>
      <c r="Y3" s="2"/>
      <c r="Z3" s="2"/>
    </row>
    <row r="4" spans="1:26" ht="15.75" customHeight="1" x14ac:dyDescent="0.25">
      <c r="A4" s="435" t="s">
        <v>1069</v>
      </c>
      <c r="B4" s="435" t="s">
        <v>1064</v>
      </c>
      <c r="C4" s="437" t="s">
        <v>1070</v>
      </c>
      <c r="D4" s="438"/>
      <c r="E4" s="437" t="s">
        <v>1071</v>
      </c>
      <c r="F4" s="438"/>
      <c r="G4" s="2"/>
      <c r="H4" s="2"/>
      <c r="I4" s="2"/>
      <c r="J4" s="2"/>
      <c r="K4" s="2"/>
      <c r="L4" s="2"/>
      <c r="M4" s="2"/>
      <c r="N4" s="2"/>
      <c r="O4" s="2"/>
      <c r="P4" s="2"/>
      <c r="Q4" s="2"/>
      <c r="R4" s="2"/>
      <c r="S4" s="2"/>
      <c r="T4" s="2"/>
      <c r="U4" s="2"/>
      <c r="V4" s="2"/>
      <c r="W4" s="2"/>
      <c r="X4" s="2"/>
      <c r="Y4" s="2"/>
      <c r="Z4" s="2"/>
    </row>
    <row r="5" spans="1:26" ht="25.5" customHeight="1" thickBot="1" x14ac:dyDescent="0.3">
      <c r="A5" s="436"/>
      <c r="B5" s="436"/>
      <c r="C5" s="5" t="s">
        <v>1072</v>
      </c>
      <c r="D5" s="6" t="s">
        <v>1073</v>
      </c>
      <c r="E5" s="5" t="s">
        <v>1072</v>
      </c>
      <c r="F5" s="6" t="s">
        <v>1073</v>
      </c>
      <c r="G5" s="2"/>
      <c r="H5" s="2"/>
      <c r="I5" s="2"/>
      <c r="J5" s="2"/>
      <c r="K5" s="2"/>
      <c r="L5" s="2"/>
      <c r="M5" s="2"/>
      <c r="N5" s="2"/>
      <c r="O5" s="2"/>
      <c r="P5" s="2"/>
      <c r="Q5" s="2"/>
      <c r="R5" s="2"/>
      <c r="S5" s="2"/>
      <c r="T5" s="2"/>
      <c r="U5" s="2"/>
      <c r="V5" s="2"/>
      <c r="W5" s="2"/>
      <c r="X5" s="2"/>
      <c r="Y5" s="2"/>
      <c r="Z5" s="2"/>
    </row>
    <row r="6" spans="1:26" ht="14.25" customHeight="1" x14ac:dyDescent="0.25">
      <c r="A6" s="426" t="s">
        <v>1074</v>
      </c>
      <c r="B6" s="427"/>
      <c r="C6" s="427"/>
      <c r="D6" s="427"/>
      <c r="E6" s="427"/>
      <c r="F6" s="428"/>
      <c r="G6" s="7"/>
      <c r="H6" s="2"/>
      <c r="I6" s="2"/>
      <c r="J6" s="2"/>
      <c r="K6" s="2"/>
      <c r="L6" s="2"/>
      <c r="M6" s="2"/>
      <c r="N6" s="2"/>
      <c r="O6" s="2"/>
      <c r="P6" s="2"/>
      <c r="Q6" s="2"/>
      <c r="R6" s="2"/>
      <c r="S6" s="2"/>
      <c r="T6" s="2"/>
      <c r="U6" s="2"/>
      <c r="V6" s="2"/>
      <c r="W6" s="2"/>
      <c r="X6" s="2"/>
      <c r="Y6" s="2"/>
      <c r="Z6" s="2"/>
    </row>
    <row r="7" spans="1:26" ht="14.25" customHeight="1" x14ac:dyDescent="0.25">
      <c r="A7" s="8" t="s">
        <v>1075</v>
      </c>
      <c r="B7" s="9" t="s">
        <v>1076</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1077</v>
      </c>
      <c r="B8" s="9" t="s">
        <v>1078</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1079</v>
      </c>
      <c r="B9" s="9" t="s">
        <v>1080</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1081</v>
      </c>
      <c r="B10" s="9" t="s">
        <v>1082</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1083</v>
      </c>
      <c r="B11" s="9" t="s">
        <v>1084</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1085</v>
      </c>
      <c r="B12" s="9" t="s">
        <v>1086</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1087</v>
      </c>
      <c r="B13" s="9" t="s">
        <v>1088</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1089</v>
      </c>
      <c r="B14" s="9" t="s">
        <v>1090</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1091</v>
      </c>
      <c r="B15" s="9" t="s">
        <v>1092</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1093</v>
      </c>
      <c r="B16" s="11" t="s">
        <v>1094</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426" t="s">
        <v>1095</v>
      </c>
      <c r="B17" s="427"/>
      <c r="C17" s="427"/>
      <c r="D17" s="427"/>
      <c r="E17" s="427"/>
      <c r="F17" s="428"/>
      <c r="G17" s="2"/>
      <c r="H17" s="2"/>
      <c r="I17" s="2"/>
      <c r="J17" s="2"/>
      <c r="K17" s="2"/>
      <c r="L17" s="2"/>
      <c r="M17" s="2"/>
      <c r="N17" s="2"/>
      <c r="O17" s="2"/>
      <c r="P17" s="2"/>
      <c r="Q17" s="2"/>
      <c r="R17" s="2"/>
      <c r="S17" s="2"/>
      <c r="T17" s="2"/>
      <c r="U17" s="2"/>
      <c r="V17" s="2"/>
      <c r="W17" s="2"/>
      <c r="X17" s="2"/>
      <c r="Y17" s="2"/>
      <c r="Z17" s="2"/>
    </row>
    <row r="18" spans="1:26" ht="14.25" customHeight="1" x14ac:dyDescent="0.25">
      <c r="A18" s="8" t="s">
        <v>1096</v>
      </c>
      <c r="B18" s="9" t="s">
        <v>1097</v>
      </c>
      <c r="C18" s="10">
        <v>0.17979999999999999</v>
      </c>
      <c r="D18" s="13" t="s">
        <v>1098</v>
      </c>
      <c r="E18" s="10">
        <v>0.17979999999999999</v>
      </c>
      <c r="F18" s="13" t="s">
        <v>1098</v>
      </c>
      <c r="G18" s="2"/>
      <c r="H18" s="2"/>
      <c r="I18" s="2"/>
      <c r="J18" s="2"/>
      <c r="K18" s="2"/>
      <c r="L18" s="2"/>
      <c r="M18" s="2"/>
      <c r="N18" s="2"/>
      <c r="O18" s="2"/>
      <c r="P18" s="2"/>
      <c r="Q18" s="2"/>
      <c r="R18" s="2"/>
      <c r="S18" s="2"/>
      <c r="T18" s="2"/>
      <c r="U18" s="2"/>
      <c r="V18" s="2"/>
      <c r="W18" s="2"/>
      <c r="X18" s="2"/>
      <c r="Y18" s="2"/>
      <c r="Z18" s="2"/>
    </row>
    <row r="19" spans="1:26" ht="14.25" customHeight="1" x14ac:dyDescent="0.25">
      <c r="A19" s="8" t="s">
        <v>1099</v>
      </c>
      <c r="B19" s="9" t="s">
        <v>1100</v>
      </c>
      <c r="C19" s="10">
        <v>3.9699999999999999E-2</v>
      </c>
      <c r="D19" s="13" t="s">
        <v>1098</v>
      </c>
      <c r="E19" s="10">
        <v>3.9699999999999999E-2</v>
      </c>
      <c r="F19" s="13" t="s">
        <v>1098</v>
      </c>
      <c r="G19" s="2"/>
      <c r="H19" s="2"/>
      <c r="I19" s="2"/>
      <c r="J19" s="2"/>
      <c r="K19" s="2"/>
      <c r="L19" s="2"/>
      <c r="M19" s="2"/>
      <c r="N19" s="2"/>
      <c r="O19" s="2"/>
      <c r="P19" s="2"/>
      <c r="Q19" s="2"/>
      <c r="R19" s="2"/>
      <c r="S19" s="2"/>
      <c r="T19" s="2"/>
      <c r="U19" s="2"/>
      <c r="V19" s="2"/>
      <c r="W19" s="2"/>
      <c r="X19" s="2"/>
      <c r="Y19" s="2"/>
      <c r="Z19" s="2"/>
    </row>
    <row r="20" spans="1:26" ht="14.25" customHeight="1" x14ac:dyDescent="0.25">
      <c r="A20" s="8" t="s">
        <v>1101</v>
      </c>
      <c r="B20" s="9" t="s">
        <v>1102</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1103</v>
      </c>
      <c r="B21" s="9" t="s">
        <v>1104</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1105</v>
      </c>
      <c r="B22" s="9" t="s">
        <v>1106</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1107</v>
      </c>
      <c r="B23" s="9" t="s">
        <v>1108</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1109</v>
      </c>
      <c r="B24" s="9" t="s">
        <v>1110</v>
      </c>
      <c r="C24" s="10">
        <v>2.1399999999999999E-2</v>
      </c>
      <c r="D24" s="13" t="s">
        <v>1098</v>
      </c>
      <c r="E24" s="10">
        <v>2.1399999999999999E-2</v>
      </c>
      <c r="F24" s="13" t="s">
        <v>1098</v>
      </c>
      <c r="G24" s="2"/>
      <c r="H24" s="2"/>
      <c r="I24" s="2"/>
      <c r="J24" s="2"/>
      <c r="K24" s="2"/>
      <c r="L24" s="2"/>
      <c r="M24" s="2"/>
      <c r="N24" s="2"/>
      <c r="O24" s="2"/>
      <c r="P24" s="2"/>
      <c r="Q24" s="2"/>
      <c r="R24" s="2"/>
      <c r="S24" s="2"/>
      <c r="T24" s="2"/>
      <c r="U24" s="2"/>
      <c r="V24" s="2"/>
      <c r="W24" s="2"/>
      <c r="X24" s="2"/>
      <c r="Y24" s="2"/>
      <c r="Z24" s="2"/>
    </row>
    <row r="25" spans="1:26" ht="14.25" customHeight="1" x14ac:dyDescent="0.25">
      <c r="A25" s="8" t="s">
        <v>1111</v>
      </c>
      <c r="B25" s="9" t="s">
        <v>1112</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1113</v>
      </c>
      <c r="B26" s="9" t="s">
        <v>1114</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1115</v>
      </c>
      <c r="B27" s="9" t="s">
        <v>1116</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1117</v>
      </c>
      <c r="B28" s="11" t="s">
        <v>1094</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426" t="s">
        <v>1118</v>
      </c>
      <c r="B29" s="427"/>
      <c r="C29" s="427"/>
      <c r="D29" s="427"/>
      <c r="E29" s="427"/>
      <c r="F29" s="428"/>
      <c r="G29" s="2"/>
      <c r="H29" s="2"/>
      <c r="I29" s="2"/>
      <c r="J29" s="2"/>
      <c r="K29" s="2"/>
      <c r="L29" s="2"/>
      <c r="M29" s="2"/>
      <c r="N29" s="2"/>
      <c r="O29" s="2"/>
      <c r="P29" s="2"/>
      <c r="Q29" s="2"/>
      <c r="R29" s="2"/>
      <c r="S29" s="2"/>
      <c r="T29" s="2"/>
      <c r="U29" s="2"/>
      <c r="V29" s="2"/>
      <c r="W29" s="2"/>
      <c r="X29" s="2"/>
      <c r="Y29" s="2"/>
      <c r="Z29" s="2"/>
    </row>
    <row r="30" spans="1:26" ht="14.25" customHeight="1" x14ac:dyDescent="0.25">
      <c r="A30" s="8" t="s">
        <v>1119</v>
      </c>
      <c r="B30" s="9" t="s">
        <v>1120</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1121</v>
      </c>
      <c r="B31" s="9" t="s">
        <v>1122</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1123</v>
      </c>
      <c r="B32" s="9" t="s">
        <v>1124</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1125</v>
      </c>
      <c r="B33" s="9" t="s">
        <v>1126</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1127</v>
      </c>
      <c r="B34" s="9" t="s">
        <v>1128</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1129</v>
      </c>
      <c r="B35" s="11" t="s">
        <v>1094</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426" t="s">
        <v>1130</v>
      </c>
      <c r="B36" s="427"/>
      <c r="C36" s="427"/>
      <c r="D36" s="427"/>
      <c r="E36" s="427"/>
      <c r="F36" s="428"/>
      <c r="G36" s="2"/>
      <c r="H36" s="2"/>
      <c r="I36" s="2"/>
      <c r="J36" s="2"/>
      <c r="K36" s="2"/>
      <c r="L36" s="2"/>
      <c r="M36" s="2"/>
      <c r="N36" s="2"/>
      <c r="O36" s="2"/>
      <c r="P36" s="2"/>
      <c r="Q36" s="2"/>
      <c r="R36" s="2"/>
      <c r="S36" s="2"/>
      <c r="T36" s="2"/>
      <c r="U36" s="2"/>
      <c r="V36" s="2"/>
      <c r="W36" s="2"/>
      <c r="X36" s="2"/>
      <c r="Y36" s="2"/>
      <c r="Z36" s="2"/>
    </row>
    <row r="37" spans="1:26" ht="14.25" customHeight="1" x14ac:dyDescent="0.25">
      <c r="A37" s="8" t="s">
        <v>1131</v>
      </c>
      <c r="B37" s="9" t="s">
        <v>1132</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1133</v>
      </c>
      <c r="B38" s="9" t="s">
        <v>1134</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1135</v>
      </c>
      <c r="B39" s="11" t="s">
        <v>1094</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426" t="s">
        <v>1136</v>
      </c>
      <c r="B40" s="428"/>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1416</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1137</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1138</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1139</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1140</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1:F1"/>
    <mergeCell ref="A2:C2"/>
    <mergeCell ref="D2:E2"/>
    <mergeCell ref="A3:F3"/>
    <mergeCell ref="A4:A5"/>
    <mergeCell ref="B4:B5"/>
    <mergeCell ref="C4:D4"/>
    <mergeCell ref="E4:F4"/>
    <mergeCell ref="A6:F6"/>
    <mergeCell ref="A17:F17"/>
    <mergeCell ref="A29:F29"/>
    <mergeCell ref="A36:F36"/>
    <mergeCell ref="A40:B40"/>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Planilha1</vt:lpstr>
      <vt:lpstr>CRONOGRAMA</vt:lpstr>
      <vt:lpstr>BDI</vt:lpstr>
      <vt:lpstr>ENCARGOS SOCIAIS </vt:lpstr>
      <vt:lpstr>BDI!Area_de_impressao</vt:lpstr>
      <vt:lpstr>CRONOGRAMA!Area_de_impressao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Wilian de Novaes Coutinho</cp:lastModifiedBy>
  <cp:lastPrinted>2026-05-12T22:39:53Z</cp:lastPrinted>
  <dcterms:created xsi:type="dcterms:W3CDTF">2025-08-05T18:21:32Z</dcterms:created>
  <dcterms:modified xsi:type="dcterms:W3CDTF">2026-07-17T18:04:20Z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